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Mac\Home\Documents\BGNM - New Certification Program\"/>
    </mc:Choice>
  </mc:AlternateContent>
  <workbookProtection workbookAlgorithmName="SHA-512" workbookHashValue="7JxGmhzsFsjQUGm6e/OKOr5fwI+wefSqH6RhJLPNDM6dG/wYT2B2fr0A5cnScJ2sSf4mxh0bGEB+Ba4bLcJyng==" workbookSaltValue="LyVoCFf6ZKFlAbJmJ0/vDw==" workbookSpinCount="100000" lockStructure="1"/>
  <bookViews>
    <workbookView xWindow="2280" yWindow="758" windowWidth="7320" windowHeight="1133" tabRatio="701" activeTab="1"/>
  </bookViews>
  <sheets>
    <sheet name="1 BGNM Program Overview" sheetId="38" r:id="rId1"/>
    <sheet name="2 Project Information" sheetId="40" r:id="rId2"/>
    <sheet name="3 Scoring &amp; Verification" sheetId="25" r:id="rId3"/>
    <sheet name="4a WEiR Index" sheetId="45" r:id="rId4"/>
    <sheet name="4b Indoor Water Testing" sheetId="51" r:id="rId5"/>
    <sheet name="5 HVAC Accountability Form" sheetId="44" r:id="rId6"/>
    <sheet name="6 Thermal Enclosure Checklist" sheetId="49" r:id="rId7"/>
    <sheet name="7 NM Climate Zones" sheetId="24" r:id="rId8"/>
    <sheet name="8 IECC Insulation Requirements" sheetId="30" r:id="rId9"/>
    <sheet name="Errata" sheetId="48" r:id="rId10"/>
    <sheet name="Indoor_Values (HIDE)" sheetId="46" state="hidden" r:id="rId11"/>
    <sheet name="Lists (HIDE)" sheetId="31" state="hidden" r:id="rId12"/>
  </sheets>
  <definedNames>
    <definedName name="_xlnm._FilterDatabase" localSheetId="2" hidden="1">'3 Scoring &amp; Verification'!#REF!</definedName>
    <definedName name="Added_Pts_for_HERS">'Lists (HIDE)'!$B$63</definedName>
    <definedName name="BaselineWasherWF">'4a WEiR Index'!$D$19</definedName>
    <definedName name="Bedrooms">'2 Project Information'!$E$15</definedName>
    <definedName name="BGNMRequiredWasherWF">'4a WEiR Index'!$E$19</definedName>
    <definedName name="CFA">'2 Project Information'!$E$13</definedName>
    <definedName name="ClimateZones">'Lists (HIDE)'!$C$62:$C$67</definedName>
    <definedName name="CZ">'2 Project Information'!$E$14</definedName>
    <definedName name="CZ3_Bronze">'3 Scoring &amp; Verification'!$F$41</definedName>
    <definedName name="CZ3_Emerald">'3 Scoring &amp; Verification'!$F$44</definedName>
    <definedName name="CZ3_Gold">'3 Scoring &amp; Verification'!$F$43</definedName>
    <definedName name="CZ3_Silver">'3 Scoring &amp; Verification'!$F$42</definedName>
    <definedName name="CZ4_Bronze">'3 Scoring &amp; Verification'!$G$41</definedName>
    <definedName name="CZ4_Emerald">'3 Scoring &amp; Verification'!$G$44</definedName>
    <definedName name="CZ4_Gold">'3 Scoring &amp; Verification'!$G$43</definedName>
    <definedName name="CZ4_Silver">'3 Scoring &amp; Verification'!$G$42</definedName>
    <definedName name="CZ5_Bronze">'3 Scoring &amp; Verification'!$H$41</definedName>
    <definedName name="CZ5_Emerald">'3 Scoring &amp; Verification'!$H$44</definedName>
    <definedName name="CZ5_Gold">'3 Scoring &amp; Verification'!$H$43</definedName>
    <definedName name="CZ5_Silver">'3 Scoring &amp; Verification'!$H$42</definedName>
    <definedName name="CZ6_Bronze">'3 Scoring &amp; Verification'!$I$41</definedName>
    <definedName name="CZ6_Emerald">'3 Scoring &amp; Verification'!$I$44</definedName>
    <definedName name="CZ6_Gold">'3 Scoring &amp; Verification'!$I$43</definedName>
    <definedName name="CZ6_Silver">'3 Scoring &amp; Verification'!$I$42</definedName>
    <definedName name="CZ7_Bronze">'3 Scoring &amp; Verification'!$J$41</definedName>
    <definedName name="CZ7_Emerald">'3 Scoring &amp; Verification'!$J$44</definedName>
    <definedName name="CZ7_Gold">'3 Scoring &amp; Verification'!$J$43</definedName>
    <definedName name="CZ7_Silver">'3 Scoring &amp; Verification'!$J$42</definedName>
    <definedName name="e">'Indoor_Values (HIDE)'!$I$3:$I$4</definedName>
    <definedName name="FarthestWaterFixture">'Lists (HIDE)'!$E$62:$E$67</definedName>
    <definedName name="HERS_Claimed_AsBuilt">'3 Scoring &amp; Verification'!$M$39</definedName>
    <definedName name="HERS_Claimed_WO">'3 Scoring &amp; Verification'!$M$17</definedName>
    <definedName name="HERS_Verified_AsBuilt">'3 Scoring &amp; Verification'!$N$39</definedName>
    <definedName name="HERS_Verified_WO">'3 Scoring &amp; Verification'!$N$17</definedName>
    <definedName name="MailCertTo">'Lists (HIDE)'!$D$62:$D$64</definedName>
    <definedName name="Max_Cert_Claimed">'3 Scoring &amp; Verification'!$M$36</definedName>
    <definedName name="Max_Cert_Verified">'3 Scoring &amp; Verification'!$N$36</definedName>
    <definedName name="o">'Indoor_Values (HIDE)'!$H$3:$H$5</definedName>
    <definedName name="p">'Indoor_Values (HIDE)'!$I$3:$I$4</definedName>
    <definedName name="PA_Daily_Use" localSheetId="10">'Indoor_Values (HIDE)'!$O$21</definedName>
    <definedName name="PA_Daily_Use">'4a WEiR Index'!$Q$22</definedName>
    <definedName name="PointList1">'Lists (HIDE)'!$A$2:$A$3</definedName>
    <definedName name="PointList10">'Lists (HIDE)'!$C$9:$C$11</definedName>
    <definedName name="PointList11">'Lists (HIDE)'!$D$9:$D$11</definedName>
    <definedName name="PointList12">'Lists (HIDE)'!$E$9:$E$20</definedName>
    <definedName name="PointList13">'Lists (HIDE)'!$F$9:$F$14</definedName>
    <definedName name="PointList14">'Lists (HIDE)'!$G$9:$G$19</definedName>
    <definedName name="PointList15">'Lists (HIDE)'!$A$23:$A$25</definedName>
    <definedName name="PointList16">'Lists (HIDE)'!$B$23:$B$24</definedName>
    <definedName name="PointList17">'Lists (HIDE)'!$C$23:$C$27</definedName>
    <definedName name="PointList18">'Lists (HIDE)'!$D$23:$D$24</definedName>
    <definedName name="PointList19">'Lists (HIDE)'!$E$23:$E$24</definedName>
    <definedName name="PointList2">'Lists (HIDE)'!$B$2:$B$4</definedName>
    <definedName name="PointList20">'Lists (HIDE)'!$F$23:$F$26</definedName>
    <definedName name="PointList21">'Lists (HIDE)'!$G$23:$G$25</definedName>
    <definedName name="PointList22">'Lists (HIDE)'!$A$31:$A$34</definedName>
    <definedName name="PointList23">'Lists (HIDE)'!$B$31:$B$33</definedName>
    <definedName name="PointList24">'Lists (HIDE)'!$C$31:$C$33</definedName>
    <definedName name="PointList25">'Lists (HIDE)'!$D$31:$D$32</definedName>
    <definedName name="PointList26">'Lists (HIDE)'!$E$31:$E$33</definedName>
    <definedName name="PointList27">'Lists (HIDE)'!$F$31:$F$34</definedName>
    <definedName name="PointList28">'Lists (HIDE)'!$G$31:$G$37</definedName>
    <definedName name="PointList29">'Lists (HIDE)'!$A$42:$A$45</definedName>
    <definedName name="PointList3">'Lists (HIDE)'!$C$2:$C$4</definedName>
    <definedName name="PointList30">'Lists (HIDE)'!$B$42:$B$46</definedName>
    <definedName name="PointList31">'Lists (HIDE)'!$C$42:$C$46</definedName>
    <definedName name="PointList32">'Lists (HIDE)'!$D$42:$D$45</definedName>
    <definedName name="PointList33">'Lists (HIDE)'!$E$42:$E$47</definedName>
    <definedName name="PointList34">'Lists (HIDE)'!$F$42:$F$46</definedName>
    <definedName name="PointList35">'Lists (HIDE)'!$G$42:$G$46</definedName>
    <definedName name="PointList36">'Lists (HIDE)'!$A$52:$A$55</definedName>
    <definedName name="PointList37">'Lists (HIDE)'!$B$52:$B$54</definedName>
    <definedName name="PointList4">'Lists (HIDE)'!$D$2:$D$4</definedName>
    <definedName name="PointList5">'Lists (HIDE)'!$E$2:$E$4</definedName>
    <definedName name="PointList6">'Lists (HIDE)'!$F$2:$F$5</definedName>
    <definedName name="PointList7">'Lists (HIDE)'!$G$2:$G$4</definedName>
    <definedName name="PointList8">'Lists (HIDE)'!$A$9:$A$10</definedName>
    <definedName name="PointList9">'Lists (HIDE)'!$B$9:$B$10</definedName>
    <definedName name="Prac_1.1.1_Test_Awarded_Overall">'3 Scoring &amp; Verification'!$N$33</definedName>
    <definedName name="Prac_1.1.1_Test_Claimed_Overall">'3 Scoring &amp; Verification'!$M$33</definedName>
    <definedName name="Prac_1.1.1a_Test_Awarded_Level" localSheetId="2">'3 Scoring &amp; Verification'!$N$20</definedName>
    <definedName name="Prac_1.1.1a_Test_Claimed_Level" localSheetId="2">'3 Scoring &amp; Verification'!$M$20</definedName>
    <definedName name="Prac_1.1.1b_Test_Awarded_Level" localSheetId="2">'3 Scoring &amp; Verification'!$N$31</definedName>
    <definedName name="Prac_1.1.1b_Test_Claimed_Level" localSheetId="2">'3 Scoring &amp; Verification'!$M$31</definedName>
    <definedName name="_xlnm.Print_Area" localSheetId="0">'1 BGNM Program Overview'!$A$1:$U$43</definedName>
    <definedName name="_xlnm.Print_Area" localSheetId="1">'2 Project Information'!$A$1:$J$74</definedName>
    <definedName name="_xlnm.Print_Area" localSheetId="2">'3 Scoring &amp; Verification'!$A$1:$T$288</definedName>
    <definedName name="_xlnm.Print_Area" localSheetId="3">'4a WEiR Index'!$A$10:$W$42</definedName>
    <definedName name="_xlnm.Print_Area" localSheetId="4">'4b Indoor Water Testing'!$A$1:$M$92</definedName>
    <definedName name="_xlnm.Print_Area" localSheetId="5">'5 HVAC Accountability Form'!$A$9:$J$40</definedName>
    <definedName name="_xlnm.Print_Area" localSheetId="6">'6 Thermal Enclosure Checklist'!$A$1:$N$98</definedName>
    <definedName name="_xlnm.Print_Area" localSheetId="7">'7 NM Climate Zones'!$A$1:$P$81</definedName>
    <definedName name="_xlnm.Print_Area" localSheetId="8">'8 IECC Insulation Requirements'!$A$1:$K$31</definedName>
    <definedName name="_xlnm.Print_Area" localSheetId="9">Errata!$A$1:$J$52</definedName>
    <definedName name="_xlnm.Print_Titles" localSheetId="1">'2 Project Information'!$1:$6</definedName>
    <definedName name="_xlnm.Print_Titles" localSheetId="2">'3 Scoring &amp; Verification'!$1:$1</definedName>
    <definedName name="_xlnm.Print_Titles" localSheetId="3">'4a WEiR Index'!$2:$9</definedName>
    <definedName name="_xlnm.Print_Titles" localSheetId="5">'5 HVAC Accountability Form'!$1:$8</definedName>
    <definedName name="_xlnm.Print_Titles" localSheetId="6">'6 Thermal Enclosure Checklist'!$7:$7</definedName>
    <definedName name="_xlnm.Print_Titles" localSheetId="7">'7 NM Climate Zones'!$8:$8</definedName>
    <definedName name="_xlnm.Print_Titles" localSheetId="9">Errata!$1:$7</definedName>
    <definedName name="q">'4a WEiR Index'!$Q$22</definedName>
    <definedName name="s">'Indoor_Values (HIDE)'!$I$3:$I$4</definedName>
    <definedName name="t">'Indoor_Values (HIDE)'!$H$3:$H$5</definedName>
    <definedName name="VersionNo.">'1 BGNM Program Overview'!$M$7</definedName>
    <definedName name="YesNoOrNA">'Lists (HIDE)'!$A$62:$A$65</definedName>
    <definedName name="YesOrNo">'Lists (HIDE)'!$B$62:$B$64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70" i="25" l="1"/>
  <c r="M70" i="25"/>
  <c r="N66" i="25"/>
  <c r="M66" i="25"/>
  <c r="N158" i="25" l="1"/>
  <c r="N227" i="25" s="1"/>
  <c r="M158" i="25"/>
  <c r="M227" i="25" s="1"/>
  <c r="N20" i="25" l="1"/>
  <c r="M20" i="25"/>
  <c r="N27" i="25"/>
  <c r="M27" i="25"/>
  <c r="M29" i="25" s="1"/>
  <c r="M31" i="25" s="1"/>
  <c r="N29" i="25" l="1"/>
  <c r="N31" i="25" s="1"/>
  <c r="N33" i="25" s="1"/>
  <c r="M33" i="25"/>
  <c r="M97" i="25" s="1"/>
  <c r="V97" i="25" s="1"/>
  <c r="L13" i="45"/>
  <c r="K13" i="45"/>
  <c r="O13" i="45" s="1"/>
  <c r="L14" i="45"/>
  <c r="P14" i="45" s="1"/>
  <c r="K14" i="45"/>
  <c r="O14" i="45"/>
  <c r="L16" i="45"/>
  <c r="K16" i="45"/>
  <c r="L17" i="45"/>
  <c r="K17" i="45"/>
  <c r="L19" i="45"/>
  <c r="K19" i="45"/>
  <c r="K18" i="45"/>
  <c r="O18" i="45" s="1"/>
  <c r="Q18" i="45"/>
  <c r="M122" i="25"/>
  <c r="N122" i="25"/>
  <c r="D3" i="49"/>
  <c r="J24" i="51"/>
  <c r="J32" i="51"/>
  <c r="J33" i="51"/>
  <c r="J34" i="51"/>
  <c r="J35" i="51"/>
  <c r="J36" i="51"/>
  <c r="E77" i="51"/>
  <c r="O284" i="25"/>
  <c r="O283" i="25"/>
  <c r="D4" i="49"/>
  <c r="D2" i="49"/>
  <c r="E6" i="44"/>
  <c r="E5" i="44"/>
  <c r="E4" i="44"/>
  <c r="K9" i="51"/>
  <c r="K8" i="51"/>
  <c r="K7" i="51"/>
  <c r="C10" i="51"/>
  <c r="C9" i="51"/>
  <c r="C8" i="51"/>
  <c r="C7" i="51"/>
  <c r="C9" i="45"/>
  <c r="C8" i="45"/>
  <c r="C7" i="45"/>
  <c r="S5" i="25"/>
  <c r="S4" i="25"/>
  <c r="S3" i="25"/>
  <c r="K4" i="25"/>
  <c r="K3" i="25"/>
  <c r="K2" i="25"/>
  <c r="D13" i="45"/>
  <c r="N13" i="45"/>
  <c r="D14" i="45"/>
  <c r="M14" i="45"/>
  <c r="N14" i="45"/>
  <c r="D16" i="45"/>
  <c r="M16" i="45"/>
  <c r="N16" i="45"/>
  <c r="D17" i="45"/>
  <c r="M17" i="45"/>
  <c r="E9" i="46"/>
  <c r="N17" i="45"/>
  <c r="D18" i="45"/>
  <c r="N18" i="45"/>
  <c r="E26" i="46"/>
  <c r="N19" i="45"/>
  <c r="D20" i="45"/>
  <c r="N20" i="45"/>
  <c r="O21" i="45"/>
  <c r="D19" i="45"/>
  <c r="Q21" i="45"/>
  <c r="C38" i="46"/>
  <c r="R21" i="45"/>
  <c r="E13" i="45"/>
  <c r="E14" i="45"/>
  <c r="E16" i="45"/>
  <c r="E17" i="45"/>
  <c r="E20" i="45"/>
  <c r="E18" i="45"/>
  <c r="P18" i="45"/>
  <c r="P21" i="45"/>
  <c r="N229" i="25"/>
  <c r="W229" i="25" s="1"/>
  <c r="M229" i="25"/>
  <c r="V229" i="25" s="1"/>
  <c r="J1" i="51"/>
  <c r="F72" i="51"/>
  <c r="A65" i="51"/>
  <c r="C65" i="51" s="1"/>
  <c r="A26" i="51"/>
  <c r="C26" i="51" s="1"/>
  <c r="A47" i="51"/>
  <c r="C47" i="51" s="1"/>
  <c r="A37" i="51"/>
  <c r="C37" i="51" s="1"/>
  <c r="A57" i="51"/>
  <c r="C57" i="51" s="1"/>
  <c r="H7" i="45"/>
  <c r="C6" i="49"/>
  <c r="L20" i="45"/>
  <c r="C26" i="46"/>
  <c r="F44" i="25"/>
  <c r="G44" i="25"/>
  <c r="H44" i="25"/>
  <c r="N99" i="25"/>
  <c r="W99" i="25" s="1"/>
  <c r="M99" i="25"/>
  <c r="V99" i="25" s="1"/>
  <c r="N220" i="25"/>
  <c r="N225" i="25"/>
  <c r="N228" i="25" s="1"/>
  <c r="W228" i="25" s="1"/>
  <c r="N232" i="25"/>
  <c r="N272" i="25" s="1"/>
  <c r="M220" i="25"/>
  <c r="M225" i="25" s="1"/>
  <c r="M228" i="25" s="1"/>
  <c r="V228" i="25" s="1"/>
  <c r="M232" i="25"/>
  <c r="M272" i="25" s="1"/>
  <c r="W23" i="45"/>
  <c r="H5" i="48"/>
  <c r="S21" i="45"/>
  <c r="K21" i="45"/>
  <c r="T19" i="45"/>
  <c r="T18" i="45"/>
  <c r="T17" i="45"/>
  <c r="T16" i="45"/>
  <c r="T14" i="45"/>
  <c r="T13" i="45"/>
  <c r="H5" i="40"/>
  <c r="A2" i="44"/>
  <c r="E2" i="45"/>
  <c r="J13" i="25"/>
  <c r="I13" i="25"/>
  <c r="H13" i="25"/>
  <c r="G13" i="25"/>
  <c r="F13" i="25"/>
  <c r="E24" i="40"/>
  <c r="J22" i="40" s="1"/>
  <c r="I23" i="40"/>
  <c r="I44" i="25"/>
  <c r="J44" i="25"/>
  <c r="L278" i="25"/>
  <c r="C45" i="46"/>
  <c r="D5" i="25"/>
  <c r="S5" i="40"/>
  <c r="O19" i="45" l="1"/>
  <c r="O17" i="45"/>
  <c r="R17" i="45" s="1"/>
  <c r="S17" i="45" s="1"/>
  <c r="O16" i="45"/>
  <c r="Q13" i="45"/>
  <c r="Q19" i="45"/>
  <c r="R19" i="45" s="1"/>
  <c r="S19" i="45" s="1"/>
  <c r="R18" i="45"/>
  <c r="S18" i="45"/>
  <c r="K20" i="45"/>
  <c r="Q17" i="45"/>
  <c r="Q16" i="45"/>
  <c r="R16" i="45" s="1"/>
  <c r="S16" i="45" s="1"/>
  <c r="P20" i="45"/>
  <c r="N36" i="25"/>
  <c r="N40" i="25" s="1"/>
  <c r="N95" i="25" s="1"/>
  <c r="A18" i="51"/>
  <c r="R13" i="45"/>
  <c r="S13" i="45" s="1"/>
  <c r="P13" i="45"/>
  <c r="J19" i="40"/>
  <c r="J21" i="40"/>
  <c r="J18" i="40"/>
  <c r="J23" i="40" s="1"/>
  <c r="J20" i="40"/>
  <c r="Q14" i="45"/>
  <c r="R14" i="45" s="1"/>
  <c r="S14" i="45" s="1"/>
  <c r="N97" i="25"/>
  <c r="W97" i="25" s="1"/>
  <c r="M36" i="25"/>
  <c r="P19" i="45"/>
  <c r="P16" i="45"/>
  <c r="W227" i="25"/>
  <c r="N230" i="25" s="1"/>
  <c r="N284" i="25" s="1"/>
  <c r="W284" i="25" s="1"/>
  <c r="P17" i="45"/>
  <c r="N275" i="25"/>
  <c r="W275" i="25" s="1"/>
  <c r="N276" i="25" s="1"/>
  <c r="N285" i="25" s="1"/>
  <c r="W285" i="25" s="1"/>
  <c r="M275" i="25"/>
  <c r="V275" i="25" s="1"/>
  <c r="M276" i="25" s="1"/>
  <c r="M285" i="25" s="1"/>
  <c r="V285" i="25" s="1"/>
  <c r="O20" i="45" l="1"/>
  <c r="Q20" i="45"/>
  <c r="Q22" i="45" s="1"/>
  <c r="U17" i="45" s="1"/>
  <c r="P22" i="45"/>
  <c r="N98" i="25"/>
  <c r="W98" i="25" s="1"/>
  <c r="N100" i="25" s="1"/>
  <c r="N282" i="25" s="1"/>
  <c r="W282" i="25" s="1"/>
  <c r="M98" i="25"/>
  <c r="V98" i="25" s="1"/>
  <c r="M100" i="25" s="1"/>
  <c r="M282" i="25" s="1"/>
  <c r="V282" i="25" s="1"/>
  <c r="M40" i="25"/>
  <c r="M95" i="25" s="1"/>
  <c r="V227" i="25"/>
  <c r="M230" i="25" s="1"/>
  <c r="M284" i="25" s="1"/>
  <c r="V284" i="25" s="1"/>
  <c r="R20" i="45" l="1"/>
  <c r="O22" i="45"/>
  <c r="V23" i="45" s="1"/>
  <c r="K103" i="25" s="1"/>
  <c r="U21" i="45"/>
  <c r="U18" i="45"/>
  <c r="U13" i="45"/>
  <c r="U16" i="45"/>
  <c r="U20" i="45"/>
  <c r="U19" i="45"/>
  <c r="U14" i="45"/>
  <c r="S20" i="45" l="1"/>
  <c r="R22" i="45"/>
  <c r="N141" i="25"/>
  <c r="W141" i="25" s="1"/>
  <c r="M141" i="25"/>
  <c r="V141" i="25" s="1"/>
  <c r="M103" i="25"/>
  <c r="M139" i="25" s="1"/>
  <c r="N103" i="25"/>
  <c r="N139" i="25" s="1"/>
  <c r="F26" i="45" l="1"/>
  <c r="W26" i="45"/>
  <c r="N143" i="25"/>
  <c r="W143" i="25" s="1"/>
  <c r="N144" i="25" s="1"/>
  <c r="N283" i="25" s="1"/>
  <c r="W283" i="25" s="1"/>
  <c r="N286" i="25"/>
  <c r="W286" i="25" s="1"/>
  <c r="N278" i="25"/>
  <c r="M143" i="25"/>
  <c r="V143" i="25" s="1"/>
  <c r="M144" i="25" s="1"/>
  <c r="M283" i="25" s="1"/>
  <c r="V283" i="25" s="1"/>
  <c r="M278" i="25"/>
  <c r="M286" i="25"/>
  <c r="V286" i="25" s="1"/>
  <c r="M288" i="25" l="1"/>
  <c r="N288" i="25"/>
</calcChain>
</file>

<file path=xl/comments1.xml><?xml version="1.0" encoding="utf-8"?>
<comments xmlns="http://schemas.openxmlformats.org/spreadsheetml/2006/main">
  <authors>
    <author>Steve Vollstedt</author>
  </authors>
  <commentList>
    <comment ref="L20" authorId="0" shapeId="0">
      <text>
        <r>
          <rPr>
            <b/>
            <sz val="9"/>
            <color indexed="81"/>
            <rFont val="Tahoma"/>
            <family val="2"/>
          </rPr>
          <t>Steve Vollstedt:</t>
        </r>
        <r>
          <rPr>
            <sz val="9"/>
            <color indexed="81"/>
            <rFont val="Tahoma"/>
            <family val="2"/>
          </rPr>
          <t xml:space="preserve">
Per Steve Hale, change to 'bedrooms' from 'bedrooms + 1'.
</t>
        </r>
      </text>
    </comment>
  </commentList>
</comments>
</file>

<file path=xl/comments2.xml><?xml version="1.0" encoding="utf-8"?>
<comments xmlns="http://schemas.openxmlformats.org/spreadsheetml/2006/main">
  <authors>
    <author>Steve Vollstedt</author>
  </authors>
  <commentList>
    <comment ref="C39" authorId="0" shapeId="0">
      <text>
        <r>
          <rPr>
            <b/>
            <sz val="9"/>
            <color indexed="81"/>
            <rFont val="Tahoma"/>
            <family val="2"/>
          </rPr>
          <t>Steve Vollstedt:</t>
        </r>
        <r>
          <rPr>
            <sz val="9"/>
            <color indexed="81"/>
            <rFont val="Tahoma"/>
            <family val="2"/>
          </rPr>
          <t xml:space="preserve">
Use 8% per Jan 27, 2015 phone conversation with Steve Hale.
</t>
        </r>
      </text>
    </comment>
  </commentList>
</comments>
</file>

<file path=xl/sharedStrings.xml><?xml version="1.0" encoding="utf-8"?>
<sst xmlns="http://schemas.openxmlformats.org/spreadsheetml/2006/main" count="1648" uniqueCount="1186">
  <si>
    <t>Mandatory</t>
  </si>
  <si>
    <t>Practice #</t>
  </si>
  <si>
    <t>Points Available</t>
  </si>
  <si>
    <t>Bronze</t>
  </si>
  <si>
    <t>Silver</t>
  </si>
  <si>
    <t>Gold</t>
  </si>
  <si>
    <t>Emerald</t>
  </si>
  <si>
    <t>Version Information</t>
  </si>
  <si>
    <t>Introduction</t>
  </si>
  <si>
    <t>Number of Bedrooms</t>
  </si>
  <si>
    <t>3</t>
  </si>
  <si>
    <t>4</t>
  </si>
  <si>
    <t>5</t>
  </si>
  <si>
    <t>6</t>
  </si>
  <si>
    <t>Points Awarded</t>
  </si>
  <si>
    <t>Certification Level</t>
  </si>
  <si>
    <t>Street Address 1</t>
  </si>
  <si>
    <t>Street Address 2</t>
  </si>
  <si>
    <t>Points Claimed</t>
  </si>
  <si>
    <r>
      <t>Building enclosure leakage testing.</t>
    </r>
    <r>
      <rPr>
        <sz val="11"/>
        <rFont val="Calibri"/>
        <family val="2"/>
        <scheme val="minor"/>
      </rPr>
      <t xml:space="preserve">  A blower door test is performed by a third-party in accordance with RESNET protocols.  The blower test result in air changes per hour at 50 Pascals pressure difference (ACH50) is reported and additional points awarded for superior building enclosure air-tightness in accordance with the table below.</t>
    </r>
  </si>
  <si>
    <t>No Points</t>
  </si>
  <si>
    <t>2 Points</t>
  </si>
  <si>
    <t>Maximum of 2</t>
  </si>
  <si>
    <r>
      <t>Equipment sizing.</t>
    </r>
    <r>
      <rPr>
        <sz val="11"/>
        <color theme="1"/>
        <rFont val="Calibri"/>
        <family val="2"/>
        <scheme val="minor"/>
      </rPr>
      <t xml:space="preserve">  Space heating and space cooling systems shall be sized in accordance with ACCA Manual S based on building loads calculated in accordance with ACCA Manual J, or other approved heating and cooling equipment sizing methodologies.</t>
    </r>
  </si>
  <si>
    <t>Notes About How Practice Is Satisfied</t>
  </si>
  <si>
    <t>Notes</t>
  </si>
  <si>
    <t>AWWA</t>
  </si>
  <si>
    <t>Not Applicable</t>
  </si>
  <si>
    <t>3.1.1</t>
  </si>
  <si>
    <t>3.2.1</t>
  </si>
  <si>
    <t>3.3.1</t>
  </si>
  <si>
    <t>3.3.2</t>
  </si>
  <si>
    <t>4.4.1</t>
  </si>
  <si>
    <t>4.4.2</t>
  </si>
  <si>
    <t>4.4.3</t>
  </si>
  <si>
    <t>4.4.4</t>
  </si>
  <si>
    <t>4.4.5</t>
  </si>
  <si>
    <t>Heating equipment is direct vent or power vent.</t>
  </si>
  <si>
    <r>
      <t>HVAC system performance testing.</t>
    </r>
    <r>
      <rPr>
        <sz val="11"/>
        <color theme="1"/>
        <rFont val="Calibri"/>
        <family val="2"/>
        <scheme val="minor"/>
      </rPr>
      <t xml:space="preserve">  Performance of the heating and cooling systems is verified by the HVAC contractor in accordance with all of the following, if applicable, and the Accountability Form for HVAC System Performance Testing is provided to the verifier:</t>
    </r>
  </si>
  <si>
    <t>City</t>
  </si>
  <si>
    <t>County</t>
  </si>
  <si>
    <t>Elevation
(feet)</t>
  </si>
  <si>
    <t>Heating Degree
Days (HDD,
 65° F)</t>
  </si>
  <si>
    <t>Cooling Degree
Days (CDD,
 XX°F)</t>
  </si>
  <si>
    <t>Climate
Zone</t>
  </si>
  <si>
    <t>Abiquiu Dam</t>
  </si>
  <si>
    <t>Rio Arriba</t>
  </si>
  <si>
    <t>5-B</t>
  </si>
  <si>
    <t>Angel Fire</t>
  </si>
  <si>
    <t>Colfax</t>
  </si>
  <si>
    <t>7-B</t>
  </si>
  <si>
    <t>Alamagordo</t>
  </si>
  <si>
    <t>Otero</t>
  </si>
  <si>
    <t>3-B</t>
  </si>
  <si>
    <t>Albuquerque</t>
  </si>
  <si>
    <t>Bernalillo</t>
  </si>
  <si>
    <t>4-B</t>
  </si>
  <si>
    <t>Artesia</t>
  </si>
  <si>
    <t>Eddy</t>
  </si>
  <si>
    <t>Aztec Ruins</t>
  </si>
  <si>
    <t>San Juan</t>
  </si>
  <si>
    <t>Belen</t>
  </si>
  <si>
    <t>Valencia</t>
  </si>
  <si>
    <t>Sandoval</t>
  </si>
  <si>
    <t>Bloomfield</t>
  </si>
  <si>
    <t>Bosque del Apache</t>
  </si>
  <si>
    <t>Socorro</t>
  </si>
  <si>
    <t>Carlsbad</t>
  </si>
  <si>
    <t>Carrizozo</t>
  </si>
  <si>
    <t>Lincoln</t>
  </si>
  <si>
    <t>Cedar Crest</t>
  </si>
  <si>
    <t>Chaco Canyon</t>
  </si>
  <si>
    <t>Chama</t>
  </si>
  <si>
    <t>6-B</t>
  </si>
  <si>
    <t>Clayton</t>
  </si>
  <si>
    <t>Union</t>
  </si>
  <si>
    <t>Cloudcroft</t>
  </si>
  <si>
    <t>Clovis</t>
  </si>
  <si>
    <t>Curry</t>
  </si>
  <si>
    <t>Corona</t>
  </si>
  <si>
    <t>Cuba</t>
  </si>
  <si>
    <t>Deming</t>
  </si>
  <si>
    <t>Luna</t>
  </si>
  <si>
    <t>Dulce</t>
  </si>
  <si>
    <t>Eagle Nest</t>
  </si>
  <si>
    <t>Edgewood</t>
  </si>
  <si>
    <t>Santa Fe</t>
  </si>
  <si>
    <t>Espanola</t>
  </si>
  <si>
    <t>Farmington</t>
  </si>
  <si>
    <t>Fence Lake</t>
  </si>
  <si>
    <t>Cibola</t>
  </si>
  <si>
    <t>Fort Sumner</t>
  </si>
  <si>
    <t>De Baca</t>
  </si>
  <si>
    <t>Gallup</t>
  </si>
  <si>
    <t>McKinley</t>
  </si>
  <si>
    <t>Glenwood</t>
  </si>
  <si>
    <t>Catron</t>
  </si>
  <si>
    <t>Grants</t>
  </si>
  <si>
    <t>Hatch</t>
  </si>
  <si>
    <t>Dona Ana</t>
  </si>
  <si>
    <t>Hobbs</t>
  </si>
  <si>
    <t>Lea</t>
  </si>
  <si>
    <t>Jemez Springs</t>
  </si>
  <si>
    <t>Las Cruces</t>
  </si>
  <si>
    <t>Las Vegas</t>
  </si>
  <si>
    <t>San Miguel</t>
  </si>
  <si>
    <t>Lordsburg</t>
  </si>
  <si>
    <t>Hidalgo</t>
  </si>
  <si>
    <t>Los Alamos</t>
  </si>
  <si>
    <t>Los Lunas</t>
  </si>
  <si>
    <t>Magdalena</t>
  </si>
  <si>
    <t>Mescalero</t>
  </si>
  <si>
    <t>Moriarty</t>
  </si>
  <si>
    <t>Torrance</t>
  </si>
  <si>
    <t>Mosquero</t>
  </si>
  <si>
    <t>Harding</t>
  </si>
  <si>
    <t>Mountainair</t>
  </si>
  <si>
    <t>Organ</t>
  </si>
  <si>
    <t>Placitas</t>
  </si>
  <si>
    <t>Portales</t>
  </si>
  <si>
    <t>Roosevelt</t>
  </si>
  <si>
    <t>Raton</t>
  </si>
  <si>
    <t>Red River</t>
  </si>
  <si>
    <t>Taos</t>
  </si>
  <si>
    <t>Reserve</t>
  </si>
  <si>
    <t>Rio Rancho</t>
  </si>
  <si>
    <t>Roswell</t>
  </si>
  <si>
    <t>Chaves</t>
  </si>
  <si>
    <t>Ruidoso</t>
  </si>
  <si>
    <t>Sandia Crest</t>
  </si>
  <si>
    <t>Sandia Park</t>
  </si>
  <si>
    <t>Santa Rosa</t>
  </si>
  <si>
    <t>Guadalupe</t>
  </si>
  <si>
    <t>Shiprock</t>
  </si>
  <si>
    <t>Silver City</t>
  </si>
  <si>
    <t>Grant</t>
  </si>
  <si>
    <t>Springer</t>
  </si>
  <si>
    <t>Taos Ski Valley</t>
  </si>
  <si>
    <t>Tatum</t>
  </si>
  <si>
    <t>Thoreau</t>
  </si>
  <si>
    <t>Tierra Amarilla</t>
  </si>
  <si>
    <t>Tijeras</t>
  </si>
  <si>
    <t>Tohatchi</t>
  </si>
  <si>
    <t>Truth or Consequences</t>
  </si>
  <si>
    <t>Sierra</t>
  </si>
  <si>
    <t>Tucumcari</t>
  </si>
  <si>
    <t>Quay</t>
  </si>
  <si>
    <t>Tularosa</t>
  </si>
  <si>
    <t>Zuni</t>
  </si>
  <si>
    <t>The information in the table below is from Table 301.2 in Section 14.7.6.11 of the New Mexico Administrative Code.  Locations not listed in the table below shall use either Table 301.1, Section 301.3, or the building official may designate a climate zone consistent with the elevation, HDD and CDD from the table below for the unlisted location.  BGNM encourages users to refer back to the NM Administrative Code to determine if any changes have been made since the information below was obtained.</t>
  </si>
  <si>
    <t>Provided By BGNM</t>
  </si>
  <si>
    <t>Bronze Level</t>
  </si>
  <si>
    <t>Silver Level</t>
  </si>
  <si>
    <t>Gold Level</t>
  </si>
  <si>
    <t>Emerald Level</t>
  </si>
  <si>
    <t>Energy</t>
  </si>
  <si>
    <t>IAQ</t>
  </si>
  <si>
    <t>Sustainability</t>
  </si>
  <si>
    <t>Building Practice</t>
  </si>
  <si>
    <t>Project Address:</t>
  </si>
  <si>
    <t>Number of Bedrooms:</t>
  </si>
  <si>
    <t>Conditioned Floor Area:</t>
  </si>
  <si>
    <t>1 -- ENERGY EFFICIENCY</t>
  </si>
  <si>
    <t>3 -- INDOOR AIR QUALITY</t>
  </si>
  <si>
    <t>4 -- SUSTAINABILITY</t>
  </si>
  <si>
    <t>2 -- WATERY EFFICIENCY - TOTAL POINTS</t>
  </si>
  <si>
    <t>3 -- INDOOR AIR QUALITY - TOTAL POINTS</t>
  </si>
  <si>
    <t>4 -- SUSTAINABILITY - TOTAL POINTS</t>
  </si>
  <si>
    <t>TOTAL POINTS FOR ALL GREEN BUILDING PRACTICES</t>
  </si>
  <si>
    <t>CZ 7</t>
  </si>
  <si>
    <t>CZ 3</t>
  </si>
  <si>
    <t>CZ 4</t>
  </si>
  <si>
    <t>CZ 5</t>
  </si>
  <si>
    <t>CZ 6</t>
  </si>
  <si>
    <r>
      <t xml:space="preserve">Passive cooling design, </t>
    </r>
    <r>
      <rPr>
        <sz val="11"/>
        <color theme="1"/>
        <rFont val="Calibri"/>
        <family val="2"/>
        <scheme val="minor"/>
      </rPr>
      <t>including at least 3 of the following practices:</t>
    </r>
  </si>
  <si>
    <t>2.1.1</t>
  </si>
  <si>
    <t>2.2.1</t>
  </si>
  <si>
    <t>2.2 - Outdoor Water Use Efficiency Practices</t>
  </si>
  <si>
    <t>2.2.2</t>
  </si>
  <si>
    <t>2.3.1</t>
  </si>
  <si>
    <t>2.3.2</t>
  </si>
  <si>
    <t>3.2 - Whole building ventilation systems</t>
  </si>
  <si>
    <t>3.3 - Space Heating and Water Heating Options</t>
  </si>
  <si>
    <t>3.5 - Garages</t>
  </si>
  <si>
    <t>3.6 - Carbon Monoxide and Radon Gas</t>
  </si>
  <si>
    <t>3.7 - Materials</t>
  </si>
  <si>
    <t>3.3.3</t>
  </si>
  <si>
    <t>3.3.4</t>
  </si>
  <si>
    <t>3.3.5</t>
  </si>
  <si>
    <t>3.3.6</t>
  </si>
  <si>
    <t>3.4 - Solid fuel-burning appliances</t>
  </si>
  <si>
    <t>3.4.1</t>
  </si>
  <si>
    <t>3.4.2</t>
  </si>
  <si>
    <t>3.4.3</t>
  </si>
  <si>
    <t>3.4.4</t>
  </si>
  <si>
    <t>3.4.5</t>
  </si>
  <si>
    <t>3.5.1</t>
  </si>
  <si>
    <t>3.5.2</t>
  </si>
  <si>
    <t>3.6.1</t>
  </si>
  <si>
    <t>3.6.2</t>
  </si>
  <si>
    <t>3.6.3</t>
  </si>
  <si>
    <t>3.7.1</t>
  </si>
  <si>
    <t>3.7.2</t>
  </si>
  <si>
    <t>3.7.3</t>
  </si>
  <si>
    <t>4.3 - Durability</t>
  </si>
  <si>
    <t xml:space="preserve">4.5 - Universal Design </t>
  </si>
  <si>
    <t>4.2.1</t>
  </si>
  <si>
    <t>4.2.2</t>
  </si>
  <si>
    <t>4.2.3</t>
  </si>
  <si>
    <t>4.2.4</t>
  </si>
  <si>
    <t>4.2.5</t>
  </si>
  <si>
    <t>4.3.1</t>
  </si>
  <si>
    <t>4.3.2</t>
  </si>
  <si>
    <t>4.3.3</t>
  </si>
  <si>
    <t>4.3.4</t>
  </si>
  <si>
    <t>4.5.1</t>
  </si>
  <si>
    <t>4.5.2</t>
  </si>
  <si>
    <t>4.5.3</t>
  </si>
  <si>
    <t>4.5.4</t>
  </si>
  <si>
    <t>Number of bedrooms</t>
  </si>
  <si>
    <t>0</t>
  </si>
  <si>
    <t>1</t>
  </si>
  <si>
    <t>2</t>
  </si>
  <si>
    <t>1000</t>
  </si>
  <si>
    <t>1600</t>
  </si>
  <si>
    <t>2200</t>
  </si>
  <si>
    <t>2800</t>
  </si>
  <si>
    <t>3400</t>
  </si>
  <si>
    <t>4000</t>
  </si>
  <si>
    <t>D.O.E. Benchmark Home Size - CFA</t>
  </si>
  <si>
    <r>
      <t>D.O.E. Benchmark Home Size Adjustment:</t>
    </r>
    <r>
      <rPr>
        <sz val="11"/>
        <color theme="1"/>
        <rFont val="Calibri"/>
        <family val="2"/>
        <scheme val="minor"/>
      </rPr>
      <t xml:space="preserve">  The DOE benchmark home size is based on the number of bedrooms as shown in the table below.  BGNM awards or penalizes building home sizes at 1 point for each 300 square feet above or below the DOE Benchmark Home Size criteria.</t>
    </r>
  </si>
  <si>
    <t>1.1 - HERS Index</t>
  </si>
  <si>
    <t>1.1.2</t>
  </si>
  <si>
    <t>1.2 - Space Heating and Space Cooling</t>
  </si>
  <si>
    <t>1.2.1</t>
  </si>
  <si>
    <t>1.2.2</t>
  </si>
  <si>
    <t>1.3 - Fenestration</t>
  </si>
  <si>
    <t>1.4 - Air Sealing and Insulation</t>
  </si>
  <si>
    <t>1.5 - Other Energy Efficiency Practices</t>
  </si>
  <si>
    <t>1.2.3</t>
  </si>
  <si>
    <t>1.2.4</t>
  </si>
  <si>
    <t>1.3.1</t>
  </si>
  <si>
    <t>1.4.1</t>
  </si>
  <si>
    <t>1.4.2</t>
  </si>
  <si>
    <t>1.4.3</t>
  </si>
  <si>
    <t>1.5.1</t>
  </si>
  <si>
    <t>1.5.2</t>
  </si>
  <si>
    <t>1.5.3</t>
  </si>
  <si>
    <t>Zero or 2</t>
  </si>
  <si>
    <t>New Mexico
Climate Zones</t>
  </si>
  <si>
    <t>Fenestration
U-Factor (b)</t>
  </si>
  <si>
    <t>Skylight
U-Factor (b)</t>
  </si>
  <si>
    <t>Glazed
Fenestration
SHGC (b) (e)</t>
  </si>
  <si>
    <t>Ceiling
R-Value</t>
  </si>
  <si>
    <t>Wood
Frame Wall
R-Value</t>
  </si>
  <si>
    <t>Mass
Wall
R-Value (i)</t>
  </si>
  <si>
    <t>Floor
R-Value</t>
  </si>
  <si>
    <t>Basement
Wall
R-Value (c)</t>
  </si>
  <si>
    <t>Slab
R-Value
&amp; Depth (d)</t>
  </si>
  <si>
    <t>Crawl Space
Wall
R-Value (c)</t>
  </si>
  <si>
    <t>0.50 (j)</t>
  </si>
  <si>
    <t>No Requirement</t>
  </si>
  <si>
    <t>20 or 13+5 (h)</t>
  </si>
  <si>
    <t>5/8</t>
  </si>
  <si>
    <t>5/10</t>
  </si>
  <si>
    <t>13/17</t>
  </si>
  <si>
    <t>15/19</t>
  </si>
  <si>
    <t>19/21</t>
  </si>
  <si>
    <t>30 (g)</t>
  </si>
  <si>
    <t>5/13 (f)</t>
  </si>
  <si>
    <t>10/13</t>
  </si>
  <si>
    <t>10, 2 ft.</t>
  </si>
  <si>
    <t>10, 4 ft.</t>
  </si>
  <si>
    <t>5/13</t>
  </si>
  <si>
    <t>20+5 or 13+10 (h)</t>
  </si>
  <si>
    <t>8/13</t>
  </si>
  <si>
    <t>15/20</t>
  </si>
  <si>
    <t>38 (g)</t>
  </si>
  <si>
    <t>Vertical Distance Between Bottom of Overhang and Top of Window Sill</t>
  </si>
  <si>
    <t>Climate Zone 3 Overhang Depth</t>
  </si>
  <si>
    <t>Climate Zones 4, 5 &amp; 6 Overhang Depth</t>
  </si>
  <si>
    <t>Climate Zone 7 Overhang Depth</t>
  </si>
  <si>
    <r>
      <rPr>
        <b/>
        <sz val="11"/>
        <color theme="1"/>
        <rFont val="Calibri"/>
        <family val="2"/>
      </rPr>
      <t>≤</t>
    </r>
    <r>
      <rPr>
        <b/>
        <sz val="11"/>
        <color theme="1"/>
        <rFont val="Calibri"/>
        <family val="2"/>
        <scheme val="minor"/>
      </rPr>
      <t xml:space="preserve"> 7'-4"</t>
    </r>
  </si>
  <si>
    <r>
      <rPr>
        <b/>
        <sz val="11"/>
        <color theme="1"/>
        <rFont val="Calibri"/>
        <family val="2"/>
      </rPr>
      <t>≤</t>
    </r>
    <r>
      <rPr>
        <b/>
        <sz val="11"/>
        <color theme="1"/>
        <rFont val="Calibri"/>
        <family val="2"/>
        <scheme val="minor"/>
      </rPr>
      <t xml:space="preserve"> 6'-4"</t>
    </r>
  </si>
  <si>
    <r>
      <rPr>
        <b/>
        <sz val="11"/>
        <color theme="1"/>
        <rFont val="Calibri"/>
        <family val="2"/>
      </rPr>
      <t>≤</t>
    </r>
    <r>
      <rPr>
        <b/>
        <sz val="11"/>
        <color theme="1"/>
        <rFont val="Calibri"/>
        <family val="2"/>
        <scheme val="minor"/>
      </rPr>
      <t xml:space="preserve"> 5'-4"</t>
    </r>
  </si>
  <si>
    <r>
      <rPr>
        <b/>
        <sz val="11"/>
        <color theme="1"/>
        <rFont val="Calibri"/>
        <family val="2"/>
      </rPr>
      <t>≤</t>
    </r>
    <r>
      <rPr>
        <b/>
        <sz val="11"/>
        <color theme="1"/>
        <rFont val="Calibri"/>
        <family val="2"/>
        <scheme val="minor"/>
      </rPr>
      <t xml:space="preserve"> 4'-4"</t>
    </r>
  </si>
  <si>
    <r>
      <rPr>
        <b/>
        <sz val="11"/>
        <color theme="1"/>
        <rFont val="Calibri"/>
        <family val="2"/>
      </rPr>
      <t>≤</t>
    </r>
    <r>
      <rPr>
        <b/>
        <sz val="11"/>
        <color theme="1"/>
        <rFont val="Calibri"/>
        <family val="2"/>
        <scheme val="minor"/>
      </rPr>
      <t xml:space="preserve"> 3'-4"</t>
    </r>
  </si>
  <si>
    <t>2'-8"</t>
  </si>
  <si>
    <t>2'-4"</t>
  </si>
  <si>
    <t>2'-0"</t>
  </si>
  <si>
    <t>1'-8"</t>
  </si>
  <si>
    <t>1'-4"</t>
  </si>
  <si>
    <t>1'-0"</t>
  </si>
  <si>
    <t>a.  The longest side of the home faces within 20 degrees of true south</t>
  </si>
  <si>
    <r>
      <t xml:space="preserve">c. </t>
    </r>
    <r>
      <rPr>
        <b/>
        <sz val="11"/>
        <color theme="1"/>
        <rFont val="Calibri"/>
        <family val="2"/>
        <scheme val="minor"/>
      </rPr>
      <t xml:space="preserve"> Skylights</t>
    </r>
    <r>
      <rPr>
        <sz val="11"/>
        <color theme="1"/>
        <rFont val="Calibri"/>
        <family val="2"/>
        <scheme val="minor"/>
      </rPr>
      <t xml:space="preserve">, when installed, meet the following requirements:  (1) skylight shafts </t>
    </r>
    <r>
      <rPr>
        <u/>
        <sz val="11"/>
        <color theme="1"/>
        <rFont val="Calibri"/>
        <family val="2"/>
        <scheme val="minor"/>
      </rPr>
      <t>and</t>
    </r>
    <r>
      <rPr>
        <sz val="11"/>
        <color theme="1"/>
        <rFont val="Calibri"/>
        <family val="2"/>
        <scheme val="minor"/>
      </rPr>
      <t xml:space="preserve"> curbs above roof deck are insulated to </t>
    </r>
    <r>
      <rPr>
        <sz val="11"/>
        <color theme="1"/>
        <rFont val="Calibri"/>
        <family val="2"/>
      </rPr>
      <t>≥ R-15; (2) horizontal skylights are ,</t>
    </r>
    <r>
      <rPr>
        <sz val="11"/>
        <color theme="1"/>
        <rFont val="Calibri"/>
        <family val="2"/>
        <scheme val="minor"/>
      </rPr>
      <t xml:space="preserve"> 0.5% of ceiling area; (3) sloped skylights within 45</t>
    </r>
    <r>
      <rPr>
        <sz val="11"/>
        <color theme="1"/>
        <rFont val="Calibri"/>
        <family val="2"/>
      </rPr>
      <t>⁰ of true south, east or west are &lt; 1.5% of ceiling area</t>
    </r>
  </si>
  <si>
    <t>d.  South-facing glass shall be shaded in accordance with the following table:</t>
  </si>
  <si>
    <r>
      <t xml:space="preserve">b.  </t>
    </r>
    <r>
      <rPr>
        <b/>
        <sz val="11"/>
        <color theme="1"/>
        <rFont val="Calibri"/>
        <family val="2"/>
        <scheme val="minor"/>
      </rPr>
      <t>Vertical glazing</t>
    </r>
    <r>
      <rPr>
        <sz val="11"/>
        <color theme="1"/>
        <rFont val="Calibri"/>
        <family val="2"/>
        <scheme val="minor"/>
      </rPr>
      <t xml:space="preserve"> meets the following requirements:  (1)</t>
    </r>
    <r>
      <rPr>
        <b/>
        <sz val="11"/>
        <color theme="1"/>
        <rFont val="Calibri"/>
        <family val="2"/>
        <scheme val="minor"/>
      </rPr>
      <t xml:space="preserve"> South</t>
    </r>
    <r>
      <rPr>
        <sz val="11"/>
        <color theme="1"/>
        <rFont val="Calibri"/>
        <family val="2"/>
        <scheme val="minor"/>
      </rPr>
      <t xml:space="preserve"> (135</t>
    </r>
    <r>
      <rPr>
        <sz val="11"/>
        <color theme="1"/>
        <rFont val="Calibri"/>
        <family val="2"/>
      </rPr>
      <t>⁰</t>
    </r>
    <r>
      <rPr>
        <sz val="8.25"/>
        <color theme="1"/>
        <rFont val="Calibri"/>
        <family val="2"/>
      </rPr>
      <t>-225⁰</t>
    </r>
    <r>
      <rPr>
        <sz val="11"/>
        <color theme="1"/>
        <rFont val="Calibri"/>
        <family val="2"/>
        <scheme val="minor"/>
      </rPr>
      <t xml:space="preserve">): 5%-12% of CFA on south side and SHGC of </t>
    </r>
    <r>
      <rPr>
        <sz val="11"/>
        <color theme="1"/>
        <rFont val="Calibri"/>
        <family val="2"/>
      </rPr>
      <t xml:space="preserve">≥ 0.40; (2) </t>
    </r>
    <r>
      <rPr>
        <b/>
        <sz val="11"/>
        <color theme="1"/>
        <rFont val="Calibri"/>
        <family val="2"/>
      </rPr>
      <t>West</t>
    </r>
    <r>
      <rPr>
        <sz val="11"/>
        <color theme="1"/>
        <rFont val="Calibri"/>
        <family val="2"/>
      </rPr>
      <t xml:space="preserve"> (225⁰-315⁰): &lt; 2% of CFA on west side; (3) </t>
    </r>
    <r>
      <rPr>
        <b/>
        <sz val="11"/>
        <color theme="1"/>
        <rFont val="Calibri"/>
        <family val="2"/>
      </rPr>
      <t>East</t>
    </r>
    <r>
      <rPr>
        <sz val="11"/>
        <color theme="1"/>
        <rFont val="Calibri"/>
        <family val="2"/>
      </rPr>
      <t xml:space="preserve"> (45⁰-135⁰): &lt; 4% of CFA on east side; and  (4) </t>
    </r>
    <r>
      <rPr>
        <b/>
        <sz val="11"/>
        <color theme="1"/>
        <rFont val="Calibri"/>
        <family val="2"/>
      </rPr>
      <t>North</t>
    </r>
    <r>
      <rPr>
        <sz val="11"/>
        <color theme="1"/>
        <rFont val="Calibri"/>
        <family val="2"/>
      </rPr>
      <t xml:space="preserve"> (315⁰-45⁰): &lt; 8% of CFA on north side.</t>
    </r>
  </si>
  <si>
    <t>e.  Additional internal exposed thermal mass in any room with south-facing glazing of at least 3" thick: (1) thermal mass directly exposed to sunlight - 5 sq. ft. of thermal mass for every 1 sq. ft. of south-facing glazing, or (2) thermal mass not directly exposed to sunlight - 40 sq. ft. of thermal mass for every 1 sq. ft. of south-facing glazing.</t>
  </si>
  <si>
    <t>1 -- ENERGY EFFICIENCY - TOTAL POINTS</t>
  </si>
  <si>
    <t>2 -- WATER EFFICIENCY</t>
  </si>
  <si>
    <t>2.1 - Indoor Water Use Efficiency Practices</t>
  </si>
  <si>
    <r>
      <t xml:space="preserve">Passive heating design, </t>
    </r>
    <r>
      <rPr>
        <sz val="11"/>
        <color theme="1"/>
        <rFont val="Calibri"/>
        <family val="2"/>
        <scheme val="minor"/>
      </rPr>
      <t>including all of the following practices:</t>
    </r>
  </si>
  <si>
    <t>Accountability Form Verified</t>
  </si>
  <si>
    <t>Verified by Verifier</t>
  </si>
  <si>
    <t>PointList1</t>
  </si>
  <si>
    <t>PointList2</t>
  </si>
  <si>
    <t>PointList3</t>
  </si>
  <si>
    <t>PointList4</t>
  </si>
  <si>
    <t>PointList5</t>
  </si>
  <si>
    <t>PointList6</t>
  </si>
  <si>
    <t>PointList7</t>
  </si>
  <si>
    <t>PointList8</t>
  </si>
  <si>
    <t>PointList9</t>
  </si>
  <si>
    <t>PointList10</t>
  </si>
  <si>
    <t>PointList11</t>
  </si>
  <si>
    <t>PointList12</t>
  </si>
  <si>
    <t>PointList13</t>
  </si>
  <si>
    <t>PointList14</t>
  </si>
  <si>
    <t>PointList15</t>
  </si>
  <si>
    <t>PointList16</t>
  </si>
  <si>
    <t>PointList17</t>
  </si>
  <si>
    <t>PointList18</t>
  </si>
  <si>
    <t>Will Be Done</t>
  </si>
  <si>
    <t>ClimateZones</t>
  </si>
  <si>
    <r>
      <t>Heating and cooling distribution systems.</t>
    </r>
    <r>
      <rPr>
        <sz val="11"/>
        <color theme="1"/>
        <rFont val="Calibri"/>
        <family val="2"/>
        <scheme val="minor"/>
      </rPr>
      <t xml:space="preserve">  Space heating and cooling distribution systems shall be designed and installed following the practices below, if applicable:
  </t>
    </r>
  </si>
  <si>
    <t xml:space="preserve">SV ADDED THIS PRACTICE AFTER THE LAST WORKING GROUP MEETING WITHOUT CONSULTATION WITH THE WORKING GROUP.  THE WORKING GROUP MUST OPINE ON THIS PRACTICE.  SV SUBSEQUENTLY SPOKE TO SH &amp; LEARNED SH INTENTIONALLY DID NOT INCLUDE PASSIVE HEATING DESIGN BECAUSE THIS IS ALREADY WELL ACCOUNTED FOR IN THE HERS INDEX.  SV AGREES SO THIS PRACTICE IS BEING HIDDEN AND NOT USED.
The practice is from NGBS 703.6.4 and is considered valuable particularly in CZs 5, 6 &amp; 7.
</t>
  </si>
  <si>
    <t>Project Data</t>
  </si>
  <si>
    <t>Contact Information</t>
  </si>
  <si>
    <t>Builder Information</t>
  </si>
  <si>
    <t>Contact Person</t>
  </si>
  <si>
    <t>Phone Number</t>
  </si>
  <si>
    <t>HERS Rater Name</t>
  </si>
  <si>
    <t>Builder</t>
  </si>
  <si>
    <t>Date</t>
  </si>
  <si>
    <t>Not Met</t>
  </si>
  <si>
    <t>4.2 - Lot Design</t>
  </si>
  <si>
    <t>4.2.6</t>
  </si>
  <si>
    <t>4.2.7</t>
  </si>
  <si>
    <t>4.2.8</t>
  </si>
  <si>
    <t>4.2.9</t>
  </si>
  <si>
    <t>4.2.10</t>
  </si>
  <si>
    <t xml:space="preserve">4.4 - Recycling, Renewable and Engineered products </t>
  </si>
  <si>
    <t>4.6 - Building Owner Education</t>
  </si>
  <si>
    <t>4.6.1</t>
  </si>
  <si>
    <t>4.6.2</t>
  </si>
  <si>
    <t>4.6.3</t>
  </si>
  <si>
    <t>4.6.4</t>
  </si>
  <si>
    <t>4.6.5</t>
  </si>
  <si>
    <t>4.6.6</t>
  </si>
  <si>
    <t>0.5 - Builder-Certified</t>
  </si>
  <si>
    <t>PointList19</t>
  </si>
  <si>
    <t>Will Obtain</t>
  </si>
  <si>
    <t>Verifier Will Provide</t>
  </si>
  <si>
    <t>PointList20</t>
  </si>
  <si>
    <t>0 - 5.0</t>
  </si>
  <si>
    <t>0 - 2.0</t>
  </si>
  <si>
    <t>Significant Attributes of Project</t>
  </si>
  <si>
    <t>Climate Zone</t>
  </si>
  <si>
    <t>Conditioned Floor Area</t>
  </si>
  <si>
    <t>SUMMARY OF CERTIFICATION STATUS</t>
  </si>
  <si>
    <t>Indoor Values</t>
  </si>
  <si>
    <t>EPA 1992</t>
  </si>
  <si>
    <t>Baseline Fixtures, per EPAct 1992</t>
  </si>
  <si>
    <t>Fixture Use</t>
  </si>
  <si>
    <t>Fixture</t>
  </si>
  <si>
    <t>Flow Rate</t>
  </si>
  <si>
    <t>Duration (sec)</t>
  </si>
  <si>
    <t>Uses/Day/Occupant</t>
  </si>
  <si>
    <t>Baseline Toilets (GPF)</t>
  </si>
  <si>
    <t>-</t>
  </si>
  <si>
    <t>Baseline Urinals (GPF)</t>
  </si>
  <si>
    <t>Baseline Showerheads (GPM)</t>
  </si>
  <si>
    <t>Tub Faucet (GPM)</t>
  </si>
  <si>
    <t>Baseline Bathroom Faucets (GPM)</t>
  </si>
  <si>
    <t>Baseline Kitchen Faucets (GPM)</t>
  </si>
  <si>
    <t>Dishwasher (GPC)</t>
  </si>
  <si>
    <t>Hot water recirculation loop</t>
  </si>
  <si>
    <t>Other</t>
  </si>
  <si>
    <t>STEVE HALE NOTES:</t>
  </si>
  <si>
    <t>BGNM</t>
  </si>
  <si>
    <t>Baseline Fixtures, per BGNM</t>
  </si>
  <si>
    <t>NEED BASE LINE INDUSTRY STANDARD COLUMN FOR "100"</t>
  </si>
  <si>
    <t>NEED ANOTHER COLUMN TO SHOW BUILDING PROGRAM REQUIREMENTS (BGNM IS ENERGY STAR &amp; WATER SENSE)</t>
  </si>
  <si>
    <t>PERCENT USE per AWWA</t>
  </si>
  <si>
    <t>http://www.home-water-works.org/indoor-use</t>
  </si>
  <si>
    <t>Percent of Overall use</t>
  </si>
  <si>
    <t>http://www.home-water-works.org/indoor-use/toilets</t>
  </si>
  <si>
    <t>http://www.home-water-works.org/indoor-use/showers</t>
  </si>
  <si>
    <t>Bath</t>
  </si>
  <si>
    <t>http://www.home-water-works.org/indoor-use/faucet</t>
  </si>
  <si>
    <t>http://www.home-water-works.org/indoor-use/dishwasher</t>
  </si>
  <si>
    <t>http://www.home-water-works.org/indoor-use/clothes-washer</t>
  </si>
  <si>
    <t>Leak</t>
  </si>
  <si>
    <t>http://www.home-water-works.org/indoor-use/leaks</t>
  </si>
  <si>
    <t>Industry Baseline</t>
  </si>
  <si>
    <t>Industry Baseline Gal/Day</t>
  </si>
  <si>
    <t>Proposed or Actual Daily Use in Gallons</t>
  </si>
  <si>
    <t>Gallons saved</t>
  </si>
  <si>
    <t>Percent Saved
Per Fixture</t>
  </si>
  <si>
    <r>
      <t xml:space="preserve">EXPECTED
Percent of Overall Use </t>
    </r>
    <r>
      <rPr>
        <i/>
        <sz val="6"/>
        <color theme="0"/>
        <rFont val="Calibri"/>
        <family val="2"/>
        <scheme val="minor"/>
      </rPr>
      <t>(AWWA)</t>
    </r>
  </si>
  <si>
    <t>ACTUAL
Percent of Overall Use</t>
  </si>
  <si>
    <t>C</t>
  </si>
  <si>
    <t>D</t>
  </si>
  <si>
    <t>E</t>
  </si>
  <si>
    <t>F</t>
  </si>
  <si>
    <t>G</t>
  </si>
  <si>
    <t>hidden</t>
  </si>
  <si>
    <t>Yes</t>
  </si>
  <si>
    <t>No</t>
  </si>
  <si>
    <t>(INDUSTRY)</t>
  </si>
  <si>
    <t>USES PER DAY PER OCCUPANT (GENERAL)</t>
  </si>
  <si>
    <t>Uses/Day/Occupant
LINKED</t>
  </si>
  <si>
    <t>A</t>
  </si>
  <si>
    <t>B</t>
  </si>
  <si>
    <t>Occupants</t>
  </si>
  <si>
    <t>Frequency</t>
  </si>
  <si>
    <t>This program revision raises the bar for energy and water efficiency.  It also is more user friendly and easier to show the client all the benefits of building a tight, efficient and comfortable home.  The Certificate of Certification relays an easy and powerful message to the buying public that will separate your certified home from the others that merely build to code.</t>
  </si>
  <si>
    <t>Certification Levels</t>
  </si>
  <si>
    <t>There are four levels of certification in the Build Green NM certification program.  The levels get more stringent as they go from Bronze to Emerald but be assured that even the Bronze Level of Certification is for homes that are built beyond code and will perform well for the home owner.   The certification process requires satisfying certain mandatory practices and achieving a minimum level of points for optional practices.  The optional practices receive points and the level of the home is determined by the number of points attained in energy and water efficiency and then overall additional points along with completion of the mandatory practices.</t>
  </si>
  <si>
    <t>Certification Level Descriptions</t>
  </si>
  <si>
    <t>Mandatory Requirements - ALL Certification Levels</t>
  </si>
  <si>
    <t>Mandatory Practices Required</t>
  </si>
  <si>
    <t>Certification Requirements by Certification Level and Efficiency Categories</t>
  </si>
  <si>
    <t>DUAL-CERTIFICATION REQUIREMENTS MUST STILL BE ADDRESSED</t>
  </si>
  <si>
    <t>Dual-Certification with Home Innovation Research Labs, LEED, DOE ZERO ENERGY READY HOME PROGRAM, AND EPA WATERSENSE PROGRAM</t>
  </si>
  <si>
    <t>M36, M38</t>
  </si>
  <si>
    <t>N36</t>
  </si>
  <si>
    <t>N38</t>
  </si>
  <si>
    <t>PointList21</t>
  </si>
  <si>
    <t>N39</t>
  </si>
  <si>
    <t>PointList22</t>
  </si>
  <si>
    <t>M39, M40, M41</t>
  </si>
  <si>
    <t>N40, N41</t>
  </si>
  <si>
    <t>PointList23</t>
  </si>
  <si>
    <r>
      <t>Projected HERS index</t>
    </r>
    <r>
      <rPr>
        <b/>
        <sz val="11"/>
        <color theme="1"/>
        <rFont val="Calibri"/>
        <family val="2"/>
        <scheme val="minor"/>
      </rPr>
      <t xml:space="preserve"> WITH</t>
    </r>
    <r>
      <rPr>
        <sz val="11"/>
        <color theme="1"/>
        <rFont val="Calibri"/>
        <family val="2"/>
        <scheme val="minor"/>
      </rPr>
      <t xml:space="preserve"> all energy-related features is </t>
    </r>
    <r>
      <rPr>
        <b/>
        <sz val="11"/>
        <color theme="1"/>
        <rFont val="Calibri"/>
        <family val="2"/>
      </rPr>
      <t>↓</t>
    </r>
  </si>
  <si>
    <r>
      <t>Confirmed HERS index</t>
    </r>
    <r>
      <rPr>
        <b/>
        <sz val="11"/>
        <color theme="1"/>
        <rFont val="Calibri"/>
        <family val="2"/>
        <scheme val="minor"/>
      </rPr>
      <t xml:space="preserve"> WITH</t>
    </r>
    <r>
      <rPr>
        <sz val="11"/>
        <color theme="1"/>
        <rFont val="Calibri"/>
        <family val="2"/>
        <scheme val="minor"/>
      </rPr>
      <t xml:space="preserve"> all energy-related features is </t>
    </r>
    <r>
      <rPr>
        <b/>
        <sz val="11"/>
        <color theme="1"/>
        <rFont val="Calibri"/>
        <family val="2"/>
      </rPr>
      <t>↓</t>
    </r>
  </si>
  <si>
    <t>HIDE THIS ROW BUT DO NOT DELETE THIS ROW</t>
  </si>
  <si>
    <t>DO NO DELETE THESE ROWS</t>
  </si>
  <si>
    <r>
      <rPr>
        <b/>
        <sz val="11"/>
        <color theme="1"/>
        <rFont val="Calibri"/>
        <family val="2"/>
        <scheme val="minor"/>
      </rPr>
      <t>Irrigation System.</t>
    </r>
    <r>
      <rPr>
        <sz val="11"/>
        <color theme="1"/>
        <rFont val="Calibri"/>
        <family val="2"/>
        <scheme val="minor"/>
      </rPr>
      <t xml:space="preserve">  Points may be awarded for the following landscape irrigation practices:
</t>
    </r>
  </si>
  <si>
    <t>Rainwater is diverted or captured for beneficial use on the property.</t>
  </si>
  <si>
    <r>
      <rPr>
        <b/>
        <sz val="11"/>
        <color theme="1"/>
        <rFont val="Calibri"/>
        <family val="2"/>
        <scheme val="minor"/>
      </rPr>
      <t>Automatic shutoff water device.</t>
    </r>
    <r>
      <rPr>
        <sz val="11"/>
        <color theme="1"/>
        <rFont val="Calibri"/>
        <family val="2"/>
        <scheme val="minor"/>
      </rPr>
      <t xml:space="preserve">  One of the following automatic shutoff water supply devices is installed.  Where a fire sprinkler system is present, installer is to ensure the device will not interfere with the operation of the fire sprinkler system.</t>
    </r>
  </si>
  <si>
    <t xml:space="preserve">(a)  Heating and cooling distribution systems using ducting shall be sized and designed in accordance with ACCA Manual D, or equivalent.  Heating and cooling distribution systems not requiring ducting shall be designed following appropriate industry guidelines and practices.  </t>
  </si>
  <si>
    <t>(c)  Building cavities shall not be used as supply or return ducts.  Industry-approved duct materials shall be used to minimize leakage of conditioned air.  This includes plenums such as platforms under forced air systems for return air.  All such cavities shall be lined and sealed with appropriate duct materials.</t>
  </si>
  <si>
    <t>(e)  A return air path shall be provided for every room with a door (i.e. return ducts or transfer grills) for forced-air heating and cooling distribution systems.  Return ducts or transfer grills are not required for bathrooms, kitchens, closets, pantries, and laundry rooms.</t>
  </si>
  <si>
    <t>(a)  Start-up procedure is performed in accordance with the manufacturer's instructions</t>
  </si>
  <si>
    <t>(b)  Burner is set to fire at input level listed on nameplate (combustion equipment)</t>
  </si>
  <si>
    <t>(d)  Air handler settings and fan speed(s) are set in accordance with manufacturer's instructions</t>
  </si>
  <si>
    <t xml:space="preserve">(e)  Duct leakage testing is performed by third-party verifier per RESNET protocol demonstrating that the entire air distribution system including ducts, air handlers and register boots has measured duct leakage to outside at a pressure differential of 25 Pascals of no greater than 4 CFM per 100 square feet of conditioned floor area.  </t>
  </si>
  <si>
    <r>
      <t>Energy consumption control.</t>
    </r>
    <r>
      <rPr>
        <sz val="11"/>
        <rFont val="Calibri"/>
        <family val="2"/>
        <scheme val="minor"/>
      </rPr>
      <t xml:space="preserve">  A whole-building or whole-dwelling unit device is installed that controls or monitors energy consumption, as shown below (1 point each):
   (a) Programmable communicating thermostat
   (b) Energy-monitoring device
   (c) Energy management control system                                         </t>
    </r>
  </si>
  <si>
    <t>(a)  At least 75% shading of east and west facing windows using physical structures or vegetation</t>
  </si>
  <si>
    <t>(b)  South-facing glass shall be shaded in accordance with the following table that shows the required south-facing window overhang depth:</t>
  </si>
  <si>
    <r>
      <t xml:space="preserve">(a)  Excess water flow automatic shutoff </t>
    </r>
    <r>
      <rPr>
        <b/>
        <sz val="11"/>
        <color theme="1"/>
        <rFont val="Calibri"/>
        <family val="2"/>
        <scheme val="minor"/>
      </rPr>
      <t>OR</t>
    </r>
  </si>
  <si>
    <t>(b)  Leak detection system with automatic shutoff</t>
  </si>
  <si>
    <t>(a)  Clothes dryers are vented to the outdoors.</t>
  </si>
  <si>
    <r>
      <rPr>
        <b/>
        <sz val="11"/>
        <color theme="1"/>
        <rFont val="Calibri"/>
        <family val="2"/>
        <scheme val="minor"/>
      </rPr>
      <t>Mandatory</t>
    </r>
    <r>
      <rPr>
        <sz val="11"/>
        <color theme="1"/>
        <rFont val="Calibri"/>
        <family val="2"/>
        <scheme val="minor"/>
      </rPr>
      <t xml:space="preserve">
1 Point if CFM Verified</t>
    </r>
  </si>
  <si>
    <t>PointList24</t>
  </si>
  <si>
    <t>PointList25</t>
  </si>
  <si>
    <r>
      <t xml:space="preserve">(d)  Humidistat, timer, motion sensor or part of whole-house ventilation in master </t>
    </r>
    <r>
      <rPr>
        <b/>
        <sz val="11"/>
        <color theme="1"/>
        <rFont val="Calibri"/>
        <family val="2"/>
        <scheme val="minor"/>
      </rPr>
      <t>AND</t>
    </r>
    <r>
      <rPr>
        <sz val="11"/>
        <color theme="1"/>
        <rFont val="Calibri"/>
        <family val="2"/>
        <scheme val="minor"/>
      </rPr>
      <t xml:space="preserve"> 1 other bath minimum</t>
    </r>
  </si>
  <si>
    <r>
      <t xml:space="preserve">Projected Whole Building Ventilation in CFM </t>
    </r>
    <r>
      <rPr>
        <sz val="11"/>
        <color theme="1"/>
        <rFont val="Calibri"/>
        <family val="2"/>
      </rPr>
      <t>↓</t>
    </r>
  </si>
  <si>
    <r>
      <t xml:space="preserve">Tested Whole Building Ventilation in CFM </t>
    </r>
    <r>
      <rPr>
        <sz val="11"/>
        <color theme="1"/>
        <rFont val="Calibri"/>
        <family val="2"/>
      </rPr>
      <t>↓</t>
    </r>
  </si>
  <si>
    <r>
      <t xml:space="preserve">Tested ACH50 </t>
    </r>
    <r>
      <rPr>
        <sz val="11"/>
        <color theme="1"/>
        <rFont val="Calibri"/>
        <family val="2"/>
      </rPr>
      <t>↓</t>
    </r>
  </si>
  <si>
    <t>PointList26</t>
  </si>
  <si>
    <t>PointList27</t>
  </si>
  <si>
    <t>(a)  Counter tops</t>
  </si>
  <si>
    <t>(b)  Composite trim</t>
  </si>
  <si>
    <t>(c)  Custom wood work</t>
  </si>
  <si>
    <t>(d)  Shelving</t>
  </si>
  <si>
    <r>
      <rPr>
        <b/>
        <sz val="11"/>
        <color theme="1"/>
        <rFont val="Calibri"/>
        <family val="2"/>
        <scheme val="minor"/>
      </rPr>
      <t xml:space="preserve">Structural plywood. </t>
    </r>
    <r>
      <rPr>
        <sz val="11"/>
        <color theme="1"/>
        <rFont val="Calibri"/>
        <family val="2"/>
        <scheme val="minor"/>
      </rPr>
      <t xml:space="preserve"> Structural plywood used for floor, wall, and/or roof sheathing is compliant with DOC PS1 and/or DOC PS 2.  OSB used for floor, wall, and/or roof sheathing is compliant with DOC PS 2.  The panels are made with moisture-resistant adhesives.  The trademark indicates these adhesives as follows:  Exposure 1 or Exterior for plywood, and Exposure 1 for OSB.</t>
    </r>
  </si>
  <si>
    <t>(a)  All parts of the cabinet are made of solid wood or non-formaldehyde emitting materials such as metal or glass.</t>
  </si>
  <si>
    <t>(b)  Composite wood used in wood cabinets is certified by KCMA, ESP or an equivalent program evidencing very low or no formaldehyde emissions.</t>
  </si>
  <si>
    <r>
      <t>Cabinets.</t>
    </r>
    <r>
      <rPr>
        <sz val="11"/>
        <color theme="1"/>
        <rFont val="Calibri"/>
        <family val="2"/>
        <scheme val="minor"/>
      </rPr>
      <t xml:space="preserve">  A minimum of 85% of installed cabinets are in accordance with one or both of the following:</t>
    </r>
  </si>
  <si>
    <r>
      <rPr>
        <b/>
        <sz val="11"/>
        <color theme="1"/>
        <rFont val="Calibri"/>
        <family val="2"/>
        <scheme val="minor"/>
      </rPr>
      <t>Carpets.</t>
    </r>
    <r>
      <rPr>
        <sz val="11"/>
        <color theme="1"/>
        <rFont val="Calibri"/>
        <family val="2"/>
        <scheme val="minor"/>
      </rPr>
      <t xml:space="preserve">  Carpets are in accordance with the following:</t>
    </r>
  </si>
  <si>
    <t>3.7.4</t>
  </si>
  <si>
    <t>3.7.5</t>
  </si>
  <si>
    <t>Mandatory plus ERV / HRV Ventilation required with minimum of 10 points in category</t>
  </si>
  <si>
    <t>Company Name</t>
  </si>
  <si>
    <t>Builder Declaration of Compliance</t>
  </si>
  <si>
    <t>Electronic signature allowed</t>
  </si>
  <si>
    <t xml:space="preserve">  </t>
  </si>
  <si>
    <t>Indoor Gallons Saved per Day</t>
  </si>
  <si>
    <t>Annual Indoor Gallons Saved</t>
  </si>
  <si>
    <t>HERS Index &lt;= 60 any CZ</t>
  </si>
  <si>
    <t>What is this column needed for?</t>
  </si>
  <si>
    <t>Indoor Water Fixtures and Appliances</t>
  </si>
  <si>
    <t>Water Fixture or Appliance</t>
  </si>
  <si>
    <t>Water used to reach 100 degrees (Gallons)</t>
  </si>
  <si>
    <t>Fixture or Appliance Installed in Home?</t>
  </si>
  <si>
    <r>
      <t xml:space="preserve">Number of Fixtures or Appliances
</t>
    </r>
    <r>
      <rPr>
        <b/>
        <i/>
        <sz val="8"/>
        <color theme="0"/>
        <rFont val="Calibri"/>
        <family val="2"/>
        <scheme val="minor"/>
      </rPr>
      <t>(HIDDEN FOR BGNM)</t>
    </r>
  </si>
  <si>
    <t>Duration (minutes) LINKED</t>
  </si>
  <si>
    <t>Projected Gallons Saved per Day</t>
  </si>
  <si>
    <t>YesOrNo</t>
  </si>
  <si>
    <t>Notes About How Practice is Satisfied</t>
  </si>
  <si>
    <t>Notes
(see below)</t>
  </si>
  <si>
    <t>(a)</t>
  </si>
  <si>
    <t>(b)</t>
  </si>
  <si>
    <t>(c)</t>
  </si>
  <si>
    <t>(d)</t>
  </si>
  <si>
    <t>(e)</t>
  </si>
  <si>
    <t>(f)</t>
  </si>
  <si>
    <t>(a), (b)</t>
  </si>
  <si>
    <t>(h)</t>
  </si>
  <si>
    <t>HERS Rater Information</t>
  </si>
  <si>
    <t xml:space="preserve">Complete Mailing Address </t>
  </si>
  <si>
    <t>Email Address</t>
  </si>
  <si>
    <t>HERS Rater Company Name</t>
  </si>
  <si>
    <t>Green Verifier Information</t>
  </si>
  <si>
    <t>Green Verifier must be certified by and be in good standing with Home Innovation Research Labs.</t>
  </si>
  <si>
    <t>Green Verifier Company Name</t>
  </si>
  <si>
    <t>Green Verifier Name</t>
  </si>
  <si>
    <t>Whose address is this?</t>
  </si>
  <si>
    <t>MailCertTo</t>
  </si>
  <si>
    <t>Homeowner</t>
  </si>
  <si>
    <t>City, State &amp; Postal Zip Code</t>
  </si>
  <si>
    <t>Email Address of Recipient</t>
  </si>
  <si>
    <t>Documentation and Other Requirements for Certification</t>
  </si>
  <si>
    <t>PDF of final confirmed Home Energy Rating Certificate (HERC) from HERS Rater.</t>
  </si>
  <si>
    <t>PDF of Air Leakage Report from HERS Rater.</t>
  </si>
  <si>
    <t>Photos showing front and rear elevations of home showing as much of the landscape area as possible in the photos.  Photos should be in PDF format (preferably) or JPG format.</t>
  </si>
  <si>
    <r>
      <t xml:space="preserve">Certification fee is due </t>
    </r>
    <r>
      <rPr>
        <b/>
        <u/>
        <sz val="12"/>
        <color theme="1"/>
        <rFont val="Calibri"/>
        <family val="2"/>
        <scheme val="minor"/>
      </rPr>
      <t>before</t>
    </r>
    <r>
      <rPr>
        <sz val="11"/>
        <color theme="1"/>
        <rFont val="Calibri"/>
        <family val="2"/>
        <scheme val="minor"/>
      </rPr>
      <t xml:space="preserve"> submission of documents.  Receipt from BGNM evidencing certification fee was paid to BGNM should be submitted in PDF form to prevent delay in processing the certification.</t>
    </r>
  </si>
  <si>
    <t>To start scoring or verification proceed to '3 Scoring &amp; Verification' tab</t>
  </si>
  <si>
    <t>To Attention of</t>
  </si>
  <si>
    <t>Occupants
(Bedrooms +1) LINKED</t>
  </si>
  <si>
    <t xml:space="preserve">Build Green NM
Certification Program Overview         </t>
  </si>
  <si>
    <t>3.7.6</t>
  </si>
  <si>
    <t>(c)  Flat paint - 50 grams/liter</t>
  </si>
  <si>
    <t>(d)  Non-flat paint - 100 grams/liter</t>
  </si>
  <si>
    <t>(e)  Non-flat high-gloss paint - 150 grams/liter</t>
  </si>
  <si>
    <t>(f)  Faux finish coatings - 350 grams/liter</t>
  </si>
  <si>
    <t>(g)  Fire resistive coatings - 350 grams/liter</t>
  </si>
  <si>
    <t>(h)  Floor coatings - 100 grams/liter</t>
  </si>
  <si>
    <t>(i)  Primers, sealers and undercoatings - 100 grams/liter</t>
  </si>
  <si>
    <t>(j)  Rust preventative coatings - 250 grams/liter</t>
  </si>
  <si>
    <t>(k)  Concrete or masonry sealers - 100 grams/liter</t>
  </si>
  <si>
    <t>(l)  Shellacs, clear - 730 grams/liter</t>
  </si>
  <si>
    <t>(m)  Stains - 250 grams/liter</t>
  </si>
  <si>
    <t>(n)  Waterproofing membranes - 250 grams/liter</t>
  </si>
  <si>
    <t>(o)  Wood coatings - 275 grams/liter</t>
  </si>
  <si>
    <t>3.7.7</t>
  </si>
  <si>
    <t>3.7.8</t>
  </si>
  <si>
    <t>3.8 - Other Indoor Air Quality Practices</t>
  </si>
  <si>
    <t>3.8.1</t>
  </si>
  <si>
    <r>
      <t xml:space="preserve">Points Earned
</t>
    </r>
    <r>
      <rPr>
        <b/>
        <sz val="11"/>
        <color theme="1"/>
        <rFont val="Calibri"/>
        <family val="2"/>
      </rPr>
      <t>→</t>
    </r>
  </si>
  <si>
    <t>Certification Status in Energy Efficiency Section:</t>
  </si>
  <si>
    <t>OVERALL CERTIFICATION LEVEL ACHIEVED FOR ENERGY EFFICIENCY SECTION</t>
  </si>
  <si>
    <t>Certification Status in Water Efficiency Section:</t>
  </si>
  <si>
    <t>OVERALL CERTIFICATION LEVEL ACHIEVED FOR WATER EFFICIENCY SECTION</t>
  </si>
  <si>
    <t>Certification Status in Indoor Air Quality Section:</t>
  </si>
  <si>
    <t>ERV or HRV installed?</t>
  </si>
  <si>
    <t>OVERALL CERTIFICATION LEVEL ACHIEVED FOR INDOOR AIR QUALITY SECTION</t>
  </si>
  <si>
    <t>Mandatory practices met?</t>
  </si>
  <si>
    <t>Certification Status in Sustainability Section:</t>
  </si>
  <si>
    <t>OVERALL CERTIFICATION LEVEL ACHIEVED FOR SUSTAINABILITY SECTION</t>
  </si>
  <si>
    <t>Energy Efficiency Section -- Highest Certification Level Achieved</t>
  </si>
  <si>
    <t>Water Efficiency Section -- Highest Certification Level Achieved</t>
  </si>
  <si>
    <t>Indoor Air Quality Section -- Highest Certification Level Achieved</t>
  </si>
  <si>
    <t>Sustainability Section -- Highest Certification Level Achieved</t>
  </si>
  <si>
    <t>OVERALL -- Highest Certification Level Achieved</t>
  </si>
  <si>
    <t>Dependent on climate zone and certification level</t>
  </si>
  <si>
    <t>Highest certification level that can be achieved based on points awarded in this section.</t>
  </si>
  <si>
    <t>Certification level achieved for this section</t>
  </si>
  <si>
    <t>An HRV or ERV is required for Emerald Certification</t>
  </si>
  <si>
    <t>Next proceed to '2 Project Information' tab</t>
  </si>
  <si>
    <t>PDF of '2 Project Information' page</t>
  </si>
  <si>
    <t>NOT APPLICABLE</t>
  </si>
  <si>
    <t>Silver, Gold and Emerald</t>
  </si>
  <si>
    <t xml:space="preserve">Certification Level </t>
  </si>
  <si>
    <t>(a)  Indoor carpet pad &amp; carpet adhesives or sealants - 50 grams/liter</t>
  </si>
  <si>
    <t>(b)  Wood flooring adhesives - 100 grams/liter</t>
  </si>
  <si>
    <t>(c)  Subfloor adhesives - 50 grams/liter</t>
  </si>
  <si>
    <t>(d)  Ceramic tile adhesives - 65 grams/liter</t>
  </si>
  <si>
    <t>(e)  Drywall and panel adhesives - 50 grams/liter</t>
  </si>
  <si>
    <t>PointList28</t>
  </si>
  <si>
    <t>Basic Project Data</t>
  </si>
  <si>
    <t>Project Data for Determining Water Efficiency</t>
  </si>
  <si>
    <t>Average rainfall (inches)</t>
  </si>
  <si>
    <t>Peak watering month</t>
  </si>
  <si>
    <t>Evapotranspiration factor (Eto))</t>
  </si>
  <si>
    <t>Water cost ($/1000 gallons)</t>
  </si>
  <si>
    <t>Sewer cost ($/1000 gallons)</t>
  </si>
  <si>
    <t>Total lot area not under roof (must be 100%)</t>
  </si>
  <si>
    <t>Lot size (sq. ft.)</t>
  </si>
  <si>
    <t>Building area under roof (sq. ft.)</t>
  </si>
  <si>
    <t>Remaining lot area not under roof (sq. ft.)</t>
  </si>
  <si>
    <t>Landscape/softscape area (sq. ft.)</t>
  </si>
  <si>
    <t>Permeable paved area (sq. ft.)</t>
  </si>
  <si>
    <t>Directed impervious paved area (sq. ft.)</t>
  </si>
  <si>
    <t>Remaining impervious area (sq. ft.)</t>
  </si>
  <si>
    <t>Other surface areas (sq. ft.)</t>
  </si>
  <si>
    <t>Detail of building lot area not under roof (sq. ft.):</t>
  </si>
  <si>
    <t>H</t>
  </si>
  <si>
    <t>(i)</t>
  </si>
  <si>
    <t>To determine the water used (wasted) to reach 100 degrees the verifier must do the following:</t>
  </si>
  <si>
    <t>2)</t>
  </si>
  <si>
    <t>(j)</t>
  </si>
  <si>
    <t>2.3 - Water Capture and Re-use</t>
  </si>
  <si>
    <t>2.4 - Other Water Efficiency Practices</t>
  </si>
  <si>
    <t>2.4.1</t>
  </si>
  <si>
    <t>2.4.2</t>
  </si>
  <si>
    <t>2.4.3</t>
  </si>
  <si>
    <t>2.4.4</t>
  </si>
  <si>
    <t>2.4.5</t>
  </si>
  <si>
    <t>2.4.6</t>
  </si>
  <si>
    <t>2.4.7</t>
  </si>
  <si>
    <t>2.4.8</t>
  </si>
  <si>
    <t>2.4.9</t>
  </si>
  <si>
    <t>2.4.10</t>
  </si>
  <si>
    <t>2.4.11</t>
  </si>
  <si>
    <t>2.4.12</t>
  </si>
  <si>
    <t>Hands free faucets installed in kitchen and lavatories.</t>
  </si>
  <si>
    <t>Water treatment backflush water beneficially reused.</t>
  </si>
  <si>
    <t>Water use monitoring system is installed.</t>
  </si>
  <si>
    <t>Greywater stubout.</t>
  </si>
  <si>
    <t>Purple pipe stubout.</t>
  </si>
  <si>
    <t>HERS Index &lt;= 70 any CZ</t>
  </si>
  <si>
    <t>Mandatory Practices Required, Plus 5 Points</t>
  </si>
  <si>
    <t>Mandatory Practices Required, Plus 10 Points</t>
  </si>
  <si>
    <t>0.5 Point/HERS Index Point Below 60, 25 Maximum</t>
  </si>
  <si>
    <t>HERS Index Requirements by Certification Level and Climate Zone</t>
  </si>
  <si>
    <r>
      <t xml:space="preserve">Certification Level </t>
    </r>
    <r>
      <rPr>
        <b/>
        <sz val="11"/>
        <color theme="1"/>
        <rFont val="Calibri"/>
        <family val="2"/>
      </rPr>
      <t>↓            Climate Zone →</t>
    </r>
  </si>
  <si>
    <t xml:space="preserve">These minimum HERS indexes are required for certification for the various certification levels and climate zones.  </t>
  </si>
  <si>
    <t>Signed Accountability Form Required</t>
  </si>
  <si>
    <t>MUST DETERMINE POINTS AND PROVIDE INFORMATION ABOUT HOW TO ACCOMPLISH THE PRACTICE</t>
  </si>
  <si>
    <r>
      <t xml:space="preserve">Number of compliant product categories </t>
    </r>
    <r>
      <rPr>
        <b/>
        <sz val="8.5"/>
        <color theme="1"/>
        <rFont val="Calibri"/>
        <family val="2"/>
      </rPr>
      <t>↓</t>
    </r>
  </si>
  <si>
    <r>
      <rPr>
        <b/>
        <sz val="12"/>
        <color rgb="FFFAAA96"/>
        <rFont val="Calibri"/>
        <family val="2"/>
        <scheme val="minor"/>
      </rPr>
      <t>2009 IECC</t>
    </r>
    <r>
      <rPr>
        <b/>
        <sz val="12"/>
        <color theme="0"/>
        <rFont val="Calibri"/>
        <family val="2"/>
        <scheme val="minor"/>
      </rPr>
      <t xml:space="preserve"> -- Table 402.1.1
Insulation and Fenestration Requirements by Component (a)
The insulation requirements below is from the 2009 International Energy Conservation Code (IECC).  This information is reproduced below for your convenience.  You should refer to the 2009 IECC for the footnote references and to the general IECC requirements for the building thermal envelope.</t>
    </r>
  </si>
  <si>
    <t>(from '2 Project Information' page)</t>
  </si>
  <si>
    <t>Certification level achieved for this section.  Note that the overall certification level for energy efficiency cannot be greater than any of the specific levels achieved above.</t>
  </si>
  <si>
    <t>(k)</t>
  </si>
  <si>
    <t>I</t>
  </si>
  <si>
    <t>BGNM
Baseline</t>
  </si>
  <si>
    <t>Quantity Multiplier (If Column G = Yes)</t>
  </si>
  <si>
    <t>Washing Machine Water Factor (WF) - Water consumption per load divided by clothes washer capacity in cubic feet</t>
  </si>
  <si>
    <t>PREVIOUS WORDING OF CELL B11 -- Washing Machine (WF) water factor / water efficiency</t>
  </si>
  <si>
    <t>Clothes Washer Gallons per Load per H2ouse.org</t>
  </si>
  <si>
    <t>STEVE VOLLSTEDT ADDED THIS ROW</t>
  </si>
  <si>
    <t>2.1.2</t>
  </si>
  <si>
    <t xml:space="preserve">Domestic hot water distribution systems with circulation pumps.  </t>
  </si>
  <si>
    <t>Describe hot water recirculation system below:</t>
  </si>
  <si>
    <t>PointList29</t>
  </si>
  <si>
    <t>Required for Grey Water Reuse Calculations</t>
  </si>
  <si>
    <t>Total Number of Fixtures Installed</t>
  </si>
  <si>
    <t>Number of Fixtures Plumbed for Grey Water Reuse</t>
  </si>
  <si>
    <t>Baseline Lavatory Faucets</t>
  </si>
  <si>
    <t>Baseline Toilets</t>
  </si>
  <si>
    <t>Baseline Urinals</t>
  </si>
  <si>
    <t>Baseline Showerheads</t>
  </si>
  <si>
    <t>Baseline Kitchen Faucets</t>
  </si>
  <si>
    <t>Dishwasher</t>
  </si>
  <si>
    <t>Clothes Washer</t>
  </si>
  <si>
    <t>BGNM Baseline Gal/Day</t>
  </si>
  <si>
    <t>(a), (c)</t>
  </si>
  <si>
    <t>Toilets (GPF)</t>
  </si>
  <si>
    <t>Showerheads (GPM)</t>
  </si>
  <si>
    <t>Lavatory Faucets (GPM)</t>
  </si>
  <si>
    <t>Kitchen Faucets (GPM)</t>
  </si>
  <si>
    <t>Dishwashers (GPC)</t>
  </si>
  <si>
    <t>Clothes Washer Water Efficiency (WF)</t>
  </si>
  <si>
    <t>(a), (d)</t>
  </si>
  <si>
    <t>(a), (e)</t>
  </si>
  <si>
    <t>Gallons/Use</t>
  </si>
  <si>
    <t>PREVIOUS WORDING OF CELL B25 -- Washing Machine (WF) water factor / water efficiency
Uses per Day per Occupant = 0.2 per Steve Hale.</t>
  </si>
  <si>
    <t>Rainwater captured for indoor water use</t>
  </si>
  <si>
    <t>Totals</t>
  </si>
  <si>
    <r>
      <rPr>
        <b/>
        <sz val="11"/>
        <color theme="1"/>
        <rFont val="Calibri"/>
        <family val="2"/>
        <scheme val="minor"/>
      </rPr>
      <t xml:space="preserve">Water softener systems.  </t>
    </r>
    <r>
      <rPr>
        <sz val="11"/>
        <color theme="1"/>
        <rFont val="Calibri"/>
        <family val="2"/>
        <scheme val="minor"/>
      </rPr>
      <t>Certified to NSF/ANSI Standard 44, including voluntary efficiency rating standards in Section 7 of that standard.  Contact BGNM for information about how to score.</t>
    </r>
  </si>
  <si>
    <t>3.6.4</t>
  </si>
  <si>
    <t>(a)  Hard surface flooring meeting these requirements covers 20% to 50% of conditioned floor area, or</t>
  </si>
  <si>
    <t>(b)  Hard surface flooring meeting these requirements covers more than 50% of conditioned floor area.</t>
  </si>
  <si>
    <t>(c)  Native landscaping requiring no irrigation after being established is used for the entire landscape.  Points cannot be awarded for this practice if points awarded for either of 2.2.1(a) or 2.2.1(b).</t>
  </si>
  <si>
    <r>
      <rPr>
        <b/>
        <sz val="11"/>
        <color theme="1"/>
        <rFont val="Calibri"/>
        <family val="2"/>
        <scheme val="minor"/>
      </rPr>
      <t>Insulation.</t>
    </r>
    <r>
      <rPr>
        <sz val="11"/>
        <color theme="1"/>
        <rFont val="Calibri"/>
        <family val="2"/>
        <scheme val="minor"/>
      </rPr>
      <t xml:space="preserve">  A minimum of 85% of wall, ceiling and floor insulation materials are third-party program certified to ISO Guide 65, such as, but not limited to, GREENGUARD Environmental Institute Children and Schools Certification Program or Scientific Certification Systems (SCS) Indoor Advantage Gold Program.
</t>
    </r>
  </si>
  <si>
    <t>Errata of
Version Changes</t>
  </si>
  <si>
    <t>Version</t>
  </si>
  <si>
    <t>Correction or Change</t>
  </si>
  <si>
    <t>2015.01</t>
  </si>
  <si>
    <t>Initial release of the BGNM certification program using BGNM's own version of the scoring tool instead of the 2012 NGBS.</t>
  </si>
  <si>
    <r>
      <t xml:space="preserve">Climate Zone </t>
    </r>
    <r>
      <rPr>
        <sz val="11"/>
        <rFont val="Calibri"/>
        <family val="2"/>
        <scheme val="minor"/>
      </rPr>
      <t>(see '7 NM Climate Zones')</t>
    </r>
  </si>
  <si>
    <t>HERS Rater must be certified by and in good standing with RESNET.</t>
  </si>
  <si>
    <t>Additional Points Required from Any Section -- Highest Certification Level Achieved</t>
  </si>
  <si>
    <t>DO NOT DELETE THESE COLUMNS</t>
  </si>
  <si>
    <t>For Greywater Calcs</t>
  </si>
  <si>
    <t>Bathtubs</t>
  </si>
  <si>
    <t>Total points achieved in this section qualify for this certification level in this section</t>
  </si>
  <si>
    <t>Steve Hale requested kitchen faucet use per day for each occupant for hot water draws be changed to 1 from 4.</t>
  </si>
  <si>
    <t>Installation or Testing Confirmed?
(For final certification, ALL rows below must be verified 'Yes'.</t>
  </si>
  <si>
    <r>
      <rPr>
        <b/>
        <sz val="11"/>
        <color theme="1"/>
        <rFont val="Calibri"/>
        <family val="2"/>
        <scheme val="minor"/>
      </rPr>
      <t xml:space="preserve">Replace old inefficient toilets with new efficient toilets.  </t>
    </r>
    <r>
      <rPr>
        <sz val="11"/>
        <color theme="1"/>
        <rFont val="Calibri"/>
        <family val="2"/>
        <scheme val="minor"/>
      </rPr>
      <t>Replace one or more toilets that use at least 3.5 gallons per flush in existing home(s) with toilets using no more than 1.28 gallons per flush.  Toilet replacements can be made in other homes.  Builder must provide evidence of replacement.</t>
    </r>
  </si>
  <si>
    <t>Points to be determined by BGNM</t>
  </si>
  <si>
    <r>
      <rPr>
        <b/>
        <sz val="11"/>
        <color theme="1"/>
        <rFont val="Calibri"/>
        <family val="2"/>
        <scheme val="minor"/>
      </rPr>
      <t xml:space="preserve">Drinking water treatment system.  </t>
    </r>
    <r>
      <rPr>
        <sz val="11"/>
        <color theme="1"/>
        <rFont val="Calibri"/>
        <family val="2"/>
        <scheme val="minor"/>
      </rPr>
      <t>System must be NSF/ANSI certified with a minimum efficiency rating of 85%.  Contact BGNM for information about how to score.</t>
    </r>
  </si>
  <si>
    <t>Important Information about the Tabs in this Workbook</t>
  </si>
  <si>
    <t>1 BGNM Program Overview</t>
  </si>
  <si>
    <t>2 Project Information</t>
  </si>
  <si>
    <t>3 Scoring &amp; Verification</t>
  </si>
  <si>
    <t>7 NM Climate Zones</t>
  </si>
  <si>
    <t>Errata</t>
  </si>
  <si>
    <t>General overview of the certification program and requirements for each certification level.</t>
  </si>
  <si>
    <t>This is the main tab for 'Points Claimed' scoring by the builder and 'Points Awarded' scoring by the HERS Rater/Green Verifier.</t>
  </si>
  <si>
    <t>Some practices require builder, subcontractor or supplier sign-off for points.  All sign-offs may be done electronically through the builder.</t>
  </si>
  <si>
    <t>This tab provides the Climate Zones of each city.  This is the source for cell E12 of tab '2 Project Information' and is used to determine the HERS index required for certification at each certification level.</t>
  </si>
  <si>
    <t xml:space="preserve">This tab provides the information for practice 1.4.3 on tab '3 Scoring &amp; Verification' for insulation and fenestration required by the 2015 International Energy Conservation Code (IECC). </t>
  </si>
  <si>
    <t>This tab summarizes corrections and changes to this workbook from version to version.</t>
  </si>
  <si>
    <t>2015.02</t>
  </si>
  <si>
    <t>Corrected 'Water used to reach 100 degrees' calculations on '4 WERS Index' tab.</t>
  </si>
  <si>
    <t>Address of Project Home:</t>
  </si>
  <si>
    <t>Verification List</t>
  </si>
  <si>
    <t>OK</t>
  </si>
  <si>
    <t>See Note, below</t>
  </si>
  <si>
    <t>Climate Zone of Project Home:</t>
  </si>
  <si>
    <t>Thermal Enclosure System Practice</t>
  </si>
  <si>
    <t>Builder
Verified</t>
  </si>
  <si>
    <t>Rater
Verified</t>
  </si>
  <si>
    <t>Not
Applicable</t>
  </si>
  <si>
    <t>BGNM's Thermal Enclosure System Checklist is similar to the ENERGY STAR Certified Homes Thermal Enclosure System Rater Checklist, Version 3.  Further interpretations, definitions and guidance for BGNM's Thermal Enclosure System Checklist may be found in the Notes and guidelines provided with the ENERGY STAR Certified Homes Thermal Enclosure System Rater Checklist.  For homes that are ENERGY STAR-certified, BGNM will accept the current version of the ENERGY STAR Thermal Enclosure System Rater Checklist in lieu of this BGNM Thermal Enclosure System Checklist to minimize duplicative requirements.</t>
  </si>
  <si>
    <t>1.  High-Performance Fenestration</t>
  </si>
  <si>
    <t>Fenestration shall meet or exceed 2009 IECC requirements</t>
  </si>
  <si>
    <t>2.  Quality-Installed Insulation</t>
  </si>
  <si>
    <t>Ceiling, wall, floor, and slab insulation levels (R-values or U-factors) shall meet or exceed 2009 IECC requirements</t>
  </si>
  <si>
    <t>All ceiling, wall, floor and slab insulation shall achieve RESNET-defined Grade I installation or, alternatively, Grade II for surfaces that contain a layer of continuous, air impermeable insulation with R-value of at least R-3 in Climate Zones 1 to 4, and R-5 in Climate Zones 5 to 8.</t>
  </si>
  <si>
    <t>3.  Fully-Aligned Air Barriers</t>
  </si>
  <si>
    <t>At each insulated location below, a complete air barrier shall be provided that is fully aligned with the insulation as follows:
*  At interior or exterior surfaces of ceilings in Climate Zones 1-3; at interior surfaces of ceilings in Climate Zones 4-8.  Also, include barrier at interior edge of attic eave in all climate zones using a wind baffle that extends to the full height of the insulation.  Include a baffle in every bay or a tabbed baffle in each bay with a soffit vent that will also prevent wind washing of insulation in adjacent bays
*  At exterior surface of walls in all climate zones; and also at interior surface  of walls for Climate Zones 4-8 
*  At interior surfaces of floors in all climate zones, including supports to ensure permanent contact and blocking at exposed edges</t>
  </si>
  <si>
    <t>Walls</t>
  </si>
  <si>
    <t>Walls behind showers and tubs</t>
  </si>
  <si>
    <t>3.1.2</t>
  </si>
  <si>
    <t>Walls behind fireplaces</t>
  </si>
  <si>
    <t>3.1.3</t>
  </si>
  <si>
    <t>Attic knee walls</t>
  </si>
  <si>
    <t>3.1.4</t>
  </si>
  <si>
    <t>Skylight shaft walls</t>
  </si>
  <si>
    <t>3.1.5</t>
  </si>
  <si>
    <t>Walls adjoining porch roofs</t>
  </si>
  <si>
    <t>3.1.6</t>
  </si>
  <si>
    <t>Staircase walls</t>
  </si>
  <si>
    <t>3.1.7</t>
  </si>
  <si>
    <t>Double walls</t>
  </si>
  <si>
    <t>3.1.8</t>
  </si>
  <si>
    <t>Garage rim/band joists adjoining conditioned space</t>
  </si>
  <si>
    <t>3.1.9</t>
  </si>
  <si>
    <t>All other exterior walls</t>
  </si>
  <si>
    <t>Floors</t>
  </si>
  <si>
    <t>Floors above garage</t>
  </si>
  <si>
    <t>3.2.2</t>
  </si>
  <si>
    <t>Cantilevered floors</t>
  </si>
  <si>
    <t>3.2.3</t>
  </si>
  <si>
    <t>Floors above unconditioned basements or unconditioned crawlspaces</t>
  </si>
  <si>
    <t>Ceilings</t>
  </si>
  <si>
    <t>Dropped ceilings/soffits below unconditioned attics</t>
  </si>
  <si>
    <t>All other ceilings</t>
  </si>
  <si>
    <t>4.  Reduced Thermal Bridging</t>
  </si>
  <si>
    <t>For insulated ceilings with attic space above (i.e. non-cathedral), Grade I installation extends to the inside face of the exterior wall below at theses levels:  CZ 1-5: at least R-21; CZ 6-8: at least R-30</t>
  </si>
  <si>
    <t>For slabs on grade in CZ 4 and higher, 100% of slab edge insulated to at least R-5 at the depth specified by the 2009 IECC and aligned with thermal boundary of the walls</t>
  </si>
  <si>
    <t>Insulation beneath attic platforms (e.g., HVAC platforms, walkways) at least R-21 in CZ 1-5; at least R-30 in CZ 6-8</t>
  </si>
  <si>
    <t>Reduced thermal bridging at above-grade walls separating conditioned from unconditioned spaces (rim/band joists exempted) using one or more of the following options:</t>
  </si>
  <si>
    <r>
      <t xml:space="preserve">Continuous rigid insulation, insulated siding, or combination of the two; at least R-3 in CZ 1-4, at least R-5 in CZ 5-8, </t>
    </r>
    <r>
      <rPr>
        <b/>
        <sz val="11"/>
        <color theme="1"/>
        <rFont val="Calibri"/>
        <family val="2"/>
        <scheme val="minor"/>
      </rPr>
      <t>OR;</t>
    </r>
  </si>
  <si>
    <r>
      <t xml:space="preserve">Structural insulated panels (SIPs), </t>
    </r>
    <r>
      <rPr>
        <b/>
        <sz val="11"/>
        <color theme="1"/>
        <rFont val="Calibri"/>
        <family val="2"/>
        <scheme val="minor"/>
      </rPr>
      <t>OR;</t>
    </r>
  </si>
  <si>
    <r>
      <t xml:space="preserve">Insulated concrete forms (ICFs), </t>
    </r>
    <r>
      <rPr>
        <b/>
        <sz val="11"/>
        <color theme="1"/>
        <rFont val="Calibri"/>
        <family val="2"/>
        <scheme val="minor"/>
      </rPr>
      <t>OR;</t>
    </r>
  </si>
  <si>
    <r>
      <t xml:space="preserve">Double-wall framing, </t>
    </r>
    <r>
      <rPr>
        <b/>
        <sz val="11"/>
        <color theme="1"/>
        <rFont val="Calibri"/>
        <family val="2"/>
        <scheme val="minor"/>
      </rPr>
      <t>OR;</t>
    </r>
  </si>
  <si>
    <t>Advanced framing including all of the items below:</t>
  </si>
  <si>
    <t>4.4.5.1</t>
  </si>
  <si>
    <r>
      <t xml:space="preserve">All corners insulated to at least R-6, </t>
    </r>
    <r>
      <rPr>
        <b/>
        <sz val="11"/>
        <color theme="1"/>
        <rFont val="Calibri"/>
        <family val="2"/>
        <scheme val="minor"/>
      </rPr>
      <t>AND;</t>
    </r>
  </si>
  <si>
    <t>4.4.5.2</t>
  </si>
  <si>
    <r>
      <t xml:space="preserve">All headers above windows and doors insulated to at least R-3 for 2x4 framing or equivalent cavity width, and at least R-5 for all other assemblies (e.g., with 2x6 framing), </t>
    </r>
    <r>
      <rPr>
        <b/>
        <sz val="11"/>
        <color theme="1"/>
        <rFont val="Calibri"/>
        <family val="2"/>
        <scheme val="minor"/>
      </rPr>
      <t>AND;</t>
    </r>
  </si>
  <si>
    <t>4.4.5.3</t>
  </si>
  <si>
    <r>
      <t xml:space="preserve">Framing limited at all windows and doors to one pair of king studs, plus one pair of jack studs per window opening to support the header and sill, </t>
    </r>
    <r>
      <rPr>
        <b/>
        <sz val="11"/>
        <color theme="1"/>
        <rFont val="Calibri"/>
        <family val="2"/>
        <scheme val="minor"/>
      </rPr>
      <t>AND;</t>
    </r>
  </si>
  <si>
    <t>4.4.5.4</t>
  </si>
  <si>
    <r>
      <t xml:space="preserve">All interior/exterior wall intersections insulated to the same R-value as the rest of the exterior wall, </t>
    </r>
    <r>
      <rPr>
        <b/>
        <sz val="11"/>
        <color theme="1"/>
        <rFont val="Calibri"/>
        <family val="2"/>
        <scheme val="minor"/>
      </rPr>
      <t>AND;</t>
    </r>
  </si>
  <si>
    <t>4.4.5.5</t>
  </si>
  <si>
    <t>Stud spacing of 16 in. o.c. for 2x4 framing in all Climate Zones and, in CZs 5-8, 24 in. o.c. for 2x6 framing</t>
  </si>
  <si>
    <t>5.  Air Sealing</t>
  </si>
  <si>
    <t>Penetrations to unconditioned spaces fully sealed with solid blocking or flashing as needed and gaps sealed with caulk or foam</t>
  </si>
  <si>
    <t>5.1.1</t>
  </si>
  <si>
    <t>Duct and flue shafts</t>
  </si>
  <si>
    <t>5.1.2</t>
  </si>
  <si>
    <t>Plumbing and piping</t>
  </si>
  <si>
    <t>5.1.3</t>
  </si>
  <si>
    <t>Electrical wiring</t>
  </si>
  <si>
    <t>5.1.4</t>
  </si>
  <si>
    <t>Exhaust fans</t>
  </si>
  <si>
    <t>5.1.5</t>
  </si>
  <si>
    <t>Recessed lighting fixtures adjacent to unconditioned spaces are insulation-contact, air-tight (ICAT) labeled and fully gasketed.  Also, if in insulated ceiling with attic space above, exterior surface of fixture insulated to at least R-10 in CZ 4 and higher to minimize condensation potential.</t>
  </si>
  <si>
    <t>5.1.6</t>
  </si>
  <si>
    <t>Light tubes adjacent to unconditioned spaces include lenses separating unconditioned and conditioned spaces and are fully gasketed.</t>
  </si>
  <si>
    <t>Cracks in the building enclosure fully sealed</t>
  </si>
  <si>
    <t>5.2.1</t>
  </si>
  <si>
    <t>All above-grade sill plates adjacent to conditioned spaces sealed to foundations or sub-floors with caulk, foam, or equivalent material.  Foam gasket also placed beneath above-grade sill plate if resting atop concrete or masonry and adjacent to conditioned space</t>
  </si>
  <si>
    <t>5.2.2</t>
  </si>
  <si>
    <t>At tops of walls adjoining unconditioned spaces, continuous top plates or sealed blocking using caulk, foam, or equivalent material</t>
  </si>
  <si>
    <t>5.2.3</t>
  </si>
  <si>
    <r>
      <rPr>
        <b/>
        <sz val="11"/>
        <color theme="1"/>
        <rFont val="Calibri"/>
        <family val="2"/>
        <scheme val="minor"/>
      </rPr>
      <t xml:space="preserve">FOR BGNM CERTIFICATIONS THIS PRACTICE IS NOT REQUIRED BUT BGNM ENCOURAGES IMPLEMENTING THIS PRACTICE.  </t>
    </r>
    <r>
      <rPr>
        <sz val="11"/>
        <color theme="1"/>
        <rFont val="Calibri"/>
        <family val="2"/>
        <scheme val="minor"/>
      </rPr>
      <t>Drywall sealed to top plates at all unconditioned attic to wall interfaces using caulk, foam, drywall adhesive (but not other construction adhesives), or equivalent material.  Either apply sealant directly between drywall and top plate or to the seam between the two from the attic above.</t>
    </r>
  </si>
  <si>
    <t>5.2.4</t>
  </si>
  <si>
    <t>Rough openings around windows and exterior doors sealed with caulk or foam</t>
  </si>
  <si>
    <t>5.2.5</t>
  </si>
  <si>
    <t>Marriage joints between modular home modules at all exterior boundary conditions fully sealed with gasket &amp; foam</t>
  </si>
  <si>
    <t>5.2.6</t>
  </si>
  <si>
    <t>All seams between Structural Insulated Panels (SIPs) foamed and/or taped per manufacturer's instructions</t>
  </si>
  <si>
    <t>5.2.7</t>
  </si>
  <si>
    <t>In multifamily buildings, the gap between the common wall (e.g. the drywall shaft wall) and the structural framing between units fully sealed at all exterior boundaries</t>
  </si>
  <si>
    <t>Other openings</t>
  </si>
  <si>
    <t>5.3.1</t>
  </si>
  <si>
    <t>Doors adjacent to unconditioned spaces (e.g. attics, garages, basements) or ambient conditions made substantially air-tight with weather-stripping or equivalent gasket</t>
  </si>
  <si>
    <t>5.3.2</t>
  </si>
  <si>
    <t>Attic access panels and dropdown stairs equipped with a durable insulated cover of at least R-10 that is gasketed (not caulked) to produce continuous air seal when occupant is not accessing the attic</t>
  </si>
  <si>
    <t>5.3.3</t>
  </si>
  <si>
    <t>Whole-house fans equipped with a durable insulated cover of at least R-10 that is gasketed and either installed on the house side or mechanically operated</t>
  </si>
  <si>
    <t>VERIFIER &amp; BUILDER NOTES  (Reference back to Practice # above)</t>
  </si>
  <si>
    <t>REQUIRED SIGNATURES FOR VERIFICATIONS AND INSPECTIONS</t>
  </si>
  <si>
    <t>Rater Company Name</t>
  </si>
  <si>
    <t>Rater Name</t>
  </si>
  <si>
    <t>Rater Signature</t>
  </si>
  <si>
    <t>Builder Company Name</t>
  </si>
  <si>
    <t>Builder Representative Name</t>
  </si>
  <si>
    <t>Builder Representative Signature</t>
  </si>
  <si>
    <t>Date(s) of Rough Inspection(s):</t>
  </si>
  <si>
    <t>Date(s) of Final Inspection(s)</t>
  </si>
  <si>
    <t>END OF THERMAL ENCLOSURE SYSTEM CHECKLIST</t>
  </si>
  <si>
    <t>Thermal Enclosure System Checklist</t>
  </si>
  <si>
    <r>
      <rPr>
        <b/>
        <sz val="11"/>
        <color theme="1"/>
        <rFont val="Calibri"/>
        <family val="2"/>
        <scheme val="minor"/>
      </rPr>
      <t>Thermal Bypass Checklist</t>
    </r>
    <r>
      <rPr>
        <sz val="11"/>
        <color theme="1"/>
        <rFont val="Calibri"/>
        <family val="2"/>
        <scheme val="minor"/>
      </rPr>
      <t>.  This form, or an approved substitute, must be submitted for certification.</t>
    </r>
  </si>
  <si>
    <t>Added fillable thermal bypass checklist -- '6 Thermal Bypass'.</t>
  </si>
  <si>
    <t>2015.03</t>
  </si>
  <si>
    <t>Building Practice Summary</t>
  </si>
  <si>
    <t>HVAC Accountability Form</t>
  </si>
  <si>
    <t>(from '2 Project
Information Page)</t>
  </si>
  <si>
    <t>Indoor Water Efficiency Rating (WEiR)</t>
  </si>
  <si>
    <t>The WEiR (Water Efficiency indoor Rating) Index can range from
0 to greater than 100 with a lower index number being better.</t>
  </si>
  <si>
    <t>WEiR index for this project is</t>
  </si>
  <si>
    <t>Bathtub input is not used for the WEiR index calculation but is used for greywater reuse calculations if a greywater system is installed.</t>
  </si>
  <si>
    <t>Verification &amp; Testing section added at bottom of tab '4 WEiR Index' to capture information related to verification &amp; testing of water fixtures &amp; appliances.  Added project information at top of sheet and linked some cells to verification &amp; testing section.</t>
  </si>
  <si>
    <t>Replaced '5 Accountability Form' tab with '5 HVAC Accountability Form'.  Other items previously on the accountability form were dealt with by requiring notes on the '3 Scoring &amp; Verification' tab.</t>
  </si>
  <si>
    <t>The following HVAC practices, if applicable, must be completed and verified as having been completed by signature of the HVAC contractor for points to be awarded by BGNM for BGNM certification.</t>
  </si>
  <si>
    <t>Was This Practice Satisfied?</t>
  </si>
  <si>
    <t>YesNoOrNA</t>
  </si>
  <si>
    <t>(e)  A return air path shall be provided for every room with a door (i.e. return ducts or transfer grills) for forced-air heating and cooling distribution systems.  Return ducts or transfer grills are not required for bathrooms, kitchens, closets, pantries and laundry rooms.</t>
  </si>
  <si>
    <t>(f)  Balanced HVAC airflows are demonstrated by flow hood or other acceptable flow measurement tool by a third party.  Test results are in accordance with both of the following requirements.  A Manual D report evidencing the results of the testing is provided to the third-party verifier:
   (1) Measured flow at each supply and return register is within 25% of design flow, OR
   (2) Total airflow is within 10 percent of design flow</t>
  </si>
  <si>
    <r>
      <t xml:space="preserve">(a) Start-up procedure is performed in accordance with the manufacturer's instructions.  </t>
    </r>
    <r>
      <rPr>
        <b/>
        <sz val="11"/>
        <color theme="1"/>
        <rFont val="Calibri"/>
        <family val="2"/>
        <scheme val="minor"/>
      </rPr>
      <t>MANDATORY</t>
    </r>
  </si>
  <si>
    <r>
      <t>Equipment sizing.</t>
    </r>
    <r>
      <rPr>
        <sz val="11"/>
        <color theme="1"/>
        <rFont val="Calibri"/>
        <family val="2"/>
        <scheme val="minor"/>
      </rPr>
      <t xml:space="preserve">  Space heating and space cooling systems shall be sized in accordance with ACCA Manual S based on building loads calculated in accordance with ACCA Manual J, or other approved heating and cooling equipment sizing methodologies.  </t>
    </r>
    <r>
      <rPr>
        <b/>
        <sz val="11"/>
        <color theme="1"/>
        <rFont val="Calibri"/>
        <family val="2"/>
        <scheme val="minor"/>
      </rPr>
      <t>MANDATORY</t>
    </r>
  </si>
  <si>
    <r>
      <t xml:space="preserve">(b)  All forced air space heating and space cooling duct distribution systems shall be air-sealed.  All duct sealing materials shall be in conformance with UL 181A or UL181B specifications and shall be installed in accordance with manufacturer's instructions.  </t>
    </r>
    <r>
      <rPr>
        <b/>
        <sz val="11"/>
        <color theme="1"/>
        <rFont val="Calibri"/>
        <family val="2"/>
        <scheme val="minor"/>
      </rPr>
      <t>MANDATORY</t>
    </r>
  </si>
  <si>
    <r>
      <t xml:space="preserve">(c)  Building cavities shall not be used as supply or return ducts.  Industry-approved duct materials shall be used to minimize leakage of conditioned air.  This includes plenums such as platforms under forced air systems for return air.  All such cavities shall be lined and sealed with appropriate duct materials.  </t>
    </r>
    <r>
      <rPr>
        <b/>
        <sz val="11"/>
        <color theme="1"/>
        <rFont val="Calibri"/>
        <family val="2"/>
        <scheme val="minor"/>
      </rPr>
      <t>MANDATORY</t>
    </r>
  </si>
  <si>
    <r>
      <t xml:space="preserve">(d)  Boiler supply piping and domestic hot water supply piping located in unconditioned spaces shall be insulated to R-3, or higher.  </t>
    </r>
    <r>
      <rPr>
        <b/>
        <sz val="11"/>
        <color theme="1"/>
        <rFont val="Calibri"/>
        <family val="2"/>
        <scheme val="minor"/>
      </rPr>
      <t>MANDATORY</t>
    </r>
  </si>
  <si>
    <t>(b) Burner is set to fire at input level listed on nameplate (combustion equipment).</t>
  </si>
  <si>
    <t>(d) Air handler settings and fan speed(s) are set in accordance with manufacturer's instructions.</t>
  </si>
  <si>
    <r>
      <t xml:space="preserve">HVAC contractor and service technician are certified.  </t>
    </r>
    <r>
      <rPr>
        <sz val="11"/>
        <color theme="1"/>
        <rFont val="Calibri"/>
        <family val="2"/>
        <scheme val="minor"/>
      </rPr>
      <t>Nationally or regionally recognized program (e.g. North American Technician Excellence, Inc. (NATE), Air Conditioning Contractors of America Quality Assured Program (ACCA/QA), Building Performance Institute (BPI), or a manufacturer's training program is acceptable.</t>
    </r>
  </si>
  <si>
    <t>I declare that the practices claimed by my company, subcontractors and or suppliers meet the requirements necessary to comply with the practices claimed above.</t>
  </si>
  <si>
    <t>HVAC Contractor 1</t>
  </si>
  <si>
    <t>Name of Responsible Contractor</t>
  </si>
  <si>
    <t>Contact Email</t>
  </si>
  <si>
    <t>Contact Phone Number</t>
  </si>
  <si>
    <t>Signature of Responsible Contractor</t>
  </si>
  <si>
    <t>HVAC Contractor 2</t>
  </si>
  <si>
    <r>
      <t xml:space="preserve">(a)  Heating and cooling distribution systems using ducting shall be sized and designed in accordance with ACCA Manual D, or equivalent.  Heating and cooling distribution systems not requiring ducting shall be designed following appropriate industry guidelines and practices.  Load calculation and equipment sizing reports must be provided to Green Verifier.  Heating and/or cooling distribution design reports, including duct design reports (if applicable) shall be provided to the Green Verifier.  </t>
    </r>
    <r>
      <rPr>
        <b/>
        <sz val="11"/>
        <color theme="1"/>
        <rFont val="Calibri"/>
        <family val="2"/>
        <scheme val="minor"/>
      </rPr>
      <t>MANDATORY</t>
    </r>
  </si>
  <si>
    <t xml:space="preserve"> Reformatted text cells to 'general' from 'text' throughout workbook so cell contents will display properly without '######'.</t>
  </si>
  <si>
    <r>
      <t>Projected HERS Index</t>
    </r>
    <r>
      <rPr>
        <b/>
        <sz val="11"/>
        <color theme="1"/>
        <rFont val="Calibri"/>
        <family val="2"/>
        <scheme val="minor"/>
      </rPr>
      <t xml:space="preserve"> WITHOUT</t>
    </r>
    <r>
      <rPr>
        <sz val="11"/>
        <color theme="1"/>
        <rFont val="Calibri"/>
        <family val="2"/>
        <scheme val="minor"/>
      </rPr>
      <t xml:space="preserve"> solar photovoltaics or wind </t>
    </r>
    <r>
      <rPr>
        <sz val="11"/>
        <color theme="1"/>
        <rFont val="Calibri"/>
        <family val="2"/>
      </rPr>
      <t>↓</t>
    </r>
  </si>
  <si>
    <t>HERS rater shall provide copy of Home Energy Rating Certificate (HERC) without solar photovoltaics or other forms of on-site energy production.  The HERS index should be entered in the green (or red) input cells to the left.</t>
  </si>
  <si>
    <r>
      <t>Additional points for Silver, Gold and Emerald levels of certification if HERS index is less than 60, up to a maximum of 25 additional points.</t>
    </r>
    <r>
      <rPr>
        <sz val="11"/>
        <color theme="1"/>
        <rFont val="Calibri"/>
        <family val="2"/>
        <scheme val="minor"/>
      </rPr>
      <t xml:space="preserve">  A better HERS index resulting from solar photovoltaics or wind can be used to earn these points.  RESNET-certified HERS rater shall provide copy of Home Energy Rating Certificate for as-built home showing RESNET Registry ID number.  Points will be automatically calculated based on the HERS index entered.</t>
    </r>
  </si>
  <si>
    <t>Complete and submit HVAC Accountability Form at tab 5.</t>
  </si>
  <si>
    <r>
      <rPr>
        <b/>
        <sz val="11"/>
        <color theme="1"/>
        <rFont val="Calibri"/>
        <family val="2"/>
        <scheme val="minor"/>
      </rPr>
      <t>Greywater (or other waste water) from indoor use is diverted or captured</t>
    </r>
    <r>
      <rPr>
        <sz val="11"/>
        <color theme="1"/>
        <rFont val="Calibri"/>
        <family val="2"/>
        <scheme val="minor"/>
      </rPr>
      <t xml:space="preserve"> for reuse in a safe and approved manner.  These points are automatically calculated from information entered on the '4 WEiR Index' sheet.</t>
    </r>
  </si>
  <si>
    <t>WEiR Index from WEiR Index spreadsheet</t>
  </si>
  <si>
    <t>See details &amp; specifications on WEiR Index sheet</t>
  </si>
  <si>
    <t>These points are automatically calculated based on information input on '4 WEiR Index' sheet.</t>
  </si>
  <si>
    <t>Highest level of certification achievable based on WEiR index</t>
  </si>
  <si>
    <t>Dependent on WEiR index &amp; certification level</t>
  </si>
  <si>
    <t>2.4.13</t>
  </si>
  <si>
    <t>Verifier must provide lists of predominant regionally-appropriate plants used in the landscape in the Notes below if points are taken for these practices.</t>
  </si>
  <si>
    <t>PointList30</t>
  </si>
  <si>
    <t>(e)  Exhaust fans are Energy Star rated (1 point per fan max 2 pts)</t>
  </si>
  <si>
    <t>(f)  Exhaust fans are Energy Star rated and operate at 1 sone or less (1 point per 2 fans with 2 pts max)</t>
  </si>
  <si>
    <t>Signed '3 Scoring &amp; Verification' page in PDF format signed &amp; sent by Verifier (electronic signature is okay).</t>
  </si>
  <si>
    <r>
      <t>Signed HVAC Accountability Form (</t>
    </r>
    <r>
      <rPr>
        <i/>
        <sz val="11"/>
        <color theme="1"/>
        <rFont val="Calibri"/>
        <family val="2"/>
        <scheme val="minor"/>
      </rPr>
      <t>Electronic Signatures allowed</t>
    </r>
    <r>
      <rPr>
        <sz val="11"/>
        <color theme="1"/>
        <rFont val="Calibri"/>
        <family val="2"/>
        <scheme val="minor"/>
      </rPr>
      <t>)</t>
    </r>
  </si>
  <si>
    <t>PDF of Home Energy Rating Certificate (HERC) without solar photovoltaics or wind energy generation from HERS Rater.</t>
  </si>
  <si>
    <t>Indoor Water Efficiency Rating System (WEiR) for initial scoring by Builder and verification by Green Verifier.  Completion of this tab is required to populate the beginning of the Water Efficiency section of tab '3 Scoring &amp; Verification'.</t>
  </si>
  <si>
    <t>5 HVAC Accountability Form</t>
  </si>
  <si>
    <t>Updated '2 Project Information' tab to say certification submission needs HERC without PV and 2015 IECC UA compliance report needed if points are taken.</t>
  </si>
  <si>
    <t>Proposed (Preliminary) or Final Verification (Use average if various flow rates)</t>
  </si>
  <si>
    <t>(c)  Refrigerant charge is verified by super-heat and/or sub-cooling method</t>
  </si>
  <si>
    <r>
      <rPr>
        <b/>
        <sz val="11"/>
        <color theme="1"/>
        <rFont val="Calibri"/>
        <family val="2"/>
        <scheme val="minor"/>
      </rPr>
      <t>Interior architectural coatings.</t>
    </r>
    <r>
      <rPr>
        <sz val="11"/>
        <color theme="1"/>
        <rFont val="Calibri"/>
        <family val="2"/>
        <scheme val="minor"/>
      </rPr>
      <t xml:space="preserve">  A minimum of 85% of interior (within the air pressure boundary of the home) architectural coatings are in accordance with the following maximum VOC content (allow 0.5 points per category, up to maximum of 1.5 points):
</t>
    </r>
  </si>
  <si>
    <t>0 - 1.0</t>
  </si>
  <si>
    <t>Corrected points allowed for practice 3.7.6 on '3 Scoring &amp; Verification' tab to indicate that 0.5 points allowed per category, up to 1.0 points.</t>
  </si>
  <si>
    <t>Added logic on '4 WEiR Index' tab to not display message about entering number of bedrooms if the number of bedrooms was entered on '2 Project Information' tab.</t>
  </si>
  <si>
    <t>H O M E   A D D R E S S   A N D   V E R I F I E R   I N F O R M A T I O N</t>
  </si>
  <si>
    <t>Name of Verifier:</t>
  </si>
  <si>
    <t>Verifier's Company Name:</t>
  </si>
  <si>
    <t>Verifier's Email Address:</t>
  </si>
  <si>
    <t>Builder:</t>
  </si>
  <si>
    <t>Toilets</t>
  </si>
  <si>
    <t>Location</t>
  </si>
  <si>
    <t>&lt;-- ENTER ON WEiR TAB.</t>
  </si>
  <si>
    <t>Hot Water Circulation System</t>
  </si>
  <si>
    <t>Average GPM --&gt;</t>
  </si>
  <si>
    <t>Lavatory Faucets</t>
  </si>
  <si>
    <t>Kitchen Faucets</t>
  </si>
  <si>
    <t>Dishwashers</t>
  </si>
  <si>
    <t>Manufacturer, Brand and Model Number</t>
  </si>
  <si>
    <t>Average GPC --&gt;</t>
  </si>
  <si>
    <t>Clothes Washers</t>
  </si>
  <si>
    <t>Corrected scoring logic at row 211 on '3 Scoring &amp; Verification' tab.</t>
  </si>
  <si>
    <t>Corrected certification fee on '2 Project Information' tab from $200 to $245.</t>
  </si>
  <si>
    <t>Revised practice 2.4.8 on tab '3 Scoring &amp; Verification' tab to allow up to 1.0 points for automatic shower flow restriction valve when water temperature reaches =&gt;95°.</t>
  </si>
  <si>
    <r>
      <t>Confirmed HERS Index</t>
    </r>
    <r>
      <rPr>
        <b/>
        <sz val="11"/>
        <color theme="1"/>
        <rFont val="Calibri"/>
        <family val="2"/>
        <scheme val="minor"/>
      </rPr>
      <t xml:space="preserve"> WITHOUT</t>
    </r>
    <r>
      <rPr>
        <sz val="11"/>
        <color theme="1"/>
        <rFont val="Calibri"/>
        <family val="2"/>
        <scheme val="minor"/>
      </rPr>
      <t xml:space="preserve"> solar photovoltaics or wind </t>
    </r>
    <r>
      <rPr>
        <sz val="11"/>
        <color theme="1"/>
        <rFont val="Calibri"/>
        <family val="2"/>
      </rPr>
      <t>↓</t>
    </r>
  </si>
  <si>
    <t>Date(s) of Testing &amp; Verification:</t>
  </si>
  <si>
    <t>Signature of Verifier (Electronic Signature is Okay):</t>
  </si>
  <si>
    <t>Added information block at bottom of '3 Scoring &amp; Verification' tab to identify third-party verifier and for signature.</t>
  </si>
  <si>
    <t>Steve Vollstedt entered 10 gallons per use to use for grey water calculations</t>
  </si>
  <si>
    <t>Modified '4a WEiR Index' tab to remove bathtub water use from WEiR index calculation (per Steve Hale)</t>
  </si>
  <si>
    <t>WEiR (Water Efficiency indoor Rating) Index</t>
  </si>
  <si>
    <r>
      <t xml:space="preserve">Additional Points from </t>
    </r>
    <r>
      <rPr>
        <b/>
        <u/>
        <sz val="14"/>
        <color theme="1"/>
        <rFont val="Calibri"/>
        <family val="2"/>
        <scheme val="minor"/>
      </rPr>
      <t>ANY</t>
    </r>
    <r>
      <rPr>
        <b/>
        <sz val="14"/>
        <color theme="1"/>
        <rFont val="Calibri"/>
        <family val="2"/>
        <scheme val="minor"/>
      </rPr>
      <t xml:space="preserve"> Category</t>
    </r>
  </si>
  <si>
    <r>
      <t xml:space="preserve">Total Points
from </t>
    </r>
    <r>
      <rPr>
        <b/>
        <u/>
        <sz val="14"/>
        <color theme="1"/>
        <rFont val="Calibri"/>
        <family val="2"/>
        <scheme val="minor"/>
      </rPr>
      <t xml:space="preserve">ALL
</t>
    </r>
    <r>
      <rPr>
        <b/>
        <sz val="14"/>
        <color theme="1"/>
        <rFont val="Calibri"/>
        <family val="2"/>
        <scheme val="minor"/>
      </rPr>
      <t>Categories</t>
    </r>
  </si>
  <si>
    <t xml:space="preserve">Think of this level as a "Show or Demonstration Home".  The HERS Index must be 20% lower than the Gold threshold.  Water Efficiency must be higher than the Gold level and ERV / HRV Ventilation is Required.   Plus additional Points from any category.  Recommended; (1) A water catchment system for rain or grey water should have at least 500 gallons of capacity. (2)  50% of remaining roof area shall be directed to planting swales or storage.  (3) The landscape Plan shall be complete in detail to show any area not yet installed (garden area for example).   (4) Outdoor landscape is not required to be entirely completed but all turf must be in and at 10% or less of landscape area.  The "front" landscape should be complete with all low flow (drip) irrigation be in place.   </t>
  </si>
  <si>
    <r>
      <t xml:space="preserve">Information required by BGNM for certification. </t>
    </r>
    <r>
      <rPr>
        <u/>
        <sz val="11"/>
        <color theme="1"/>
        <rFont val="Calibri"/>
        <family val="2"/>
        <scheme val="minor"/>
      </rPr>
      <t xml:space="preserve"> Must have</t>
    </r>
    <r>
      <rPr>
        <sz val="11"/>
        <color theme="1"/>
        <rFont val="Calibri"/>
        <family val="2"/>
        <scheme val="minor"/>
      </rPr>
      <t xml:space="preserve"> at least the '</t>
    </r>
    <r>
      <rPr>
        <b/>
        <sz val="11"/>
        <color theme="1"/>
        <rFont val="Calibri"/>
        <family val="2"/>
        <scheme val="minor"/>
      </rPr>
      <t>Conditioned Floor Area</t>
    </r>
    <r>
      <rPr>
        <sz val="11"/>
        <color theme="1"/>
        <rFont val="Calibri"/>
        <family val="2"/>
        <scheme val="minor"/>
      </rPr>
      <t>', '</t>
    </r>
    <r>
      <rPr>
        <b/>
        <sz val="11"/>
        <color theme="1"/>
        <rFont val="Calibri"/>
        <family val="2"/>
        <scheme val="minor"/>
      </rPr>
      <t>Climate Zone</t>
    </r>
    <r>
      <rPr>
        <sz val="11"/>
        <color theme="1"/>
        <rFont val="Calibri"/>
        <family val="2"/>
        <scheme val="minor"/>
      </rPr>
      <t>', and '</t>
    </r>
    <r>
      <rPr>
        <b/>
        <sz val="11"/>
        <color theme="1"/>
        <rFont val="Calibri"/>
        <family val="2"/>
        <scheme val="minor"/>
      </rPr>
      <t># of Bedrooms</t>
    </r>
    <r>
      <rPr>
        <sz val="11"/>
        <color theme="1"/>
        <rFont val="Calibri"/>
        <family val="2"/>
        <scheme val="minor"/>
      </rPr>
      <t>' filled out to start initial scoring of the project.</t>
    </r>
  </si>
  <si>
    <t>PointList31</t>
  </si>
  <si>
    <t xml:space="preserve">This is the 3rd major revision to the Build Green NM Certification Program.  In 2003 we based our program on the NAHB Model Green Home Building Guidelines.  In 2009 and 2013 we adopted and modified the editions of the ANSI approved National Green Building Standard ICC-700 (2008 and 2012 versions respectively).  </t>
  </si>
  <si>
    <t>This 2014 version is based on the 2012 and 2015 IECC, ASHRAE 62.2 and the 2012 NGBS ICC-700 and extensively modified for the southwest.  For further questions and comments contact Steve Hale; Program Director at BGNM@Comcast.net or 505-688-5335.</t>
  </si>
  <si>
    <t>The WEiR Index is a new indoor water use index designed specifically by and for Build Green NM.  The WEiR index score shows the efficiency of indoor water use in a single number.  It works like the HERS Index in that it compares industry standard water use rates with installed fixtures and appliances.  All industry standard appliances and fixtures would have a WEiR Index of 100.  The maximum allowed WEiR Index is based on using all WaterSense fixtures, hot water waste of 0.75 gallons and an Energy Star dishwasher.  The Build Green NM required WEiR Index is 75 or lower for certification.  If a circulation system is installed for reducing hot water waste it is best if it is a demand controlled pump.  WaterSense sets the bar for flow rates, however all fixtures are not required to be WaterSense labeled as long as they meet the average WaterSense flow rates overall throughout the home.</t>
  </si>
  <si>
    <t>The Bronze Level of certification requires completion of all of the Mandatory Practices.  There are no requirements for additional points which make this a Prescriptive Path to certification.  A HERS Index of 70 and a WEiR Index of 75 are the maximum indexes allowed for energy and water efficiency.</t>
  </si>
  <si>
    <t>For the Gold and Emerald levels of certification, the HERS Index is determined by the Climate Zone that the project is constructed in and ranges from a HERS 51 in the south of NM to a HERS 54 in the Albuquerque metro are, and a HERS 55 in Santa Fe.  PV may be used to further lower the HERS Index.  For water efficiency you must earn additional points in addition to meeting or beating the required WEiR Index.  Plus additional points from any category.</t>
  </si>
  <si>
    <t>Water</t>
  </si>
  <si>
    <t>WEiR Index &lt;= 75</t>
  </si>
  <si>
    <t>WEiR Index &lt;=75, and 31 total points from Water Efficiency practices</t>
  </si>
  <si>
    <t>WEiR Index &lt;= 75, and 40 total points from Water Efficiency practices</t>
  </si>
  <si>
    <t>WEiR Index &lt;= 75, and 48 total points from Water Efficiency practices</t>
  </si>
  <si>
    <t>Edited '1 BGNM Program Overview' tab to better explain some program changes.</t>
  </si>
  <si>
    <t>Modified formula on '4a WEiR Index' tab to remove lavatory faucets in calculations related to water wasted before 100 degrees.</t>
  </si>
  <si>
    <t>On '3 Scoring &amp; Verification' tab changed points for practice 2.1.2.</t>
  </si>
  <si>
    <t>Builder must have documentation available for verifier if claiming points for these practices</t>
  </si>
  <si>
    <t>Mailing Address for Final BGNM Certificate</t>
  </si>
  <si>
    <r>
      <rPr>
        <b/>
        <sz val="11"/>
        <color theme="1"/>
        <rFont val="Calibri"/>
        <family val="2"/>
        <scheme val="minor"/>
      </rPr>
      <t xml:space="preserve">Evaporative cooling system(s).  </t>
    </r>
    <r>
      <rPr>
        <sz val="11"/>
        <color theme="1"/>
        <rFont val="Calibri"/>
        <family val="2"/>
        <scheme val="minor"/>
      </rPr>
      <t xml:space="preserve">Space cooling is accomplished with an evaporative cooling system that uses no more than 3.5 gallons of water per ton-hour of cooling capacity and a maximum of 3 water flushes (blow-downs) for reducing mineral and salt buildup per 24-hour period.  Controls water flushes through conductivity or a basin temperature-based controller.  Contact BGNM for information about how to score.  </t>
    </r>
  </si>
  <si>
    <t>(g)</t>
  </si>
  <si>
    <t>(i), (j)</t>
  </si>
  <si>
    <t>GPF = Gallons/Flush; GPM = Gallons/Minute</t>
  </si>
  <si>
    <t>If more than one toilet is installed in the home, average the GPF of all the toilets for the WEiR index.</t>
  </si>
  <si>
    <t>If more than one showerhead is installed in the home, average the GPM of all the showerheads for the WEiR index.</t>
  </si>
  <si>
    <t>If more than one lavatory faucet is installed in the home, average the GPM of all the lavatory faucets for the WEiR index.</t>
  </si>
  <si>
    <t>If more than one kitchen faucet is installed in the home, count only the faucet that serves the sink next to the dishwasher.</t>
  </si>
  <si>
    <r>
      <t xml:space="preserve">If more than one dishwasher is installed in the home, average the gallons per cycle (GPC) of all the dishwashers for the </t>
    </r>
    <r>
      <rPr>
        <b/>
        <sz val="11"/>
        <color theme="1"/>
        <rFont val="Calibri"/>
        <family val="2"/>
        <scheme val="minor"/>
      </rPr>
      <t>WEiR</t>
    </r>
    <r>
      <rPr>
        <sz val="11"/>
        <color theme="1"/>
        <rFont val="Calibri"/>
        <family val="2"/>
        <scheme val="minor"/>
      </rPr>
      <t xml:space="preserve"> index.  A source for determining GPC of dishwashers is http://www.energystar.gov/productfinder/product/certified-residential-dishwashers/.</t>
    </r>
  </si>
  <si>
    <t>Water factor  (WF) is the quotient of the total weighted per-cycle water consumption divided by the capacity of the clothes washer.  More water-efficient clothes washers have lower water factors.  A source for determining the WF of clothes washers is http://www.appliances.energy.ca.gov/QuickSearch1024.aspx.</t>
  </si>
  <si>
    <t>(1)</t>
  </si>
  <si>
    <t>Rainwater capture (or other legal water capture and reuse such as greywater, etc.) for reuse indoors:  Chart for calculations is under development.</t>
  </si>
  <si>
    <t>Water savings can not exceed water use of fixtures supplied with rainwater (or other legal reused water).  Fixtures must be piped with 'purple pipe'.</t>
  </si>
  <si>
    <t>On '3 Scoring &amp; Verification' tab changed wording for epaporative cooling systems to read water flushes to reduce minerals and salts.</t>
  </si>
  <si>
    <t xml:space="preserve">On '4a WEiR Index' tab made numerous changes to Notes. Most significant changes were testing procedures for water wasted to reach 100 degrees.  </t>
  </si>
  <si>
    <t>On '4b Indoor Water Testing' tab made several changes to conform this sheet to WEiR index requirements.</t>
  </si>
  <si>
    <t>(b)  All forced air space heating and space cooling duct distribution systems shall be air-sealed.  All duct sealing materials shall be in conformance with UL181A or UL181B specifications and shall be installed in accordance with manufacturer's instructions.</t>
  </si>
  <si>
    <r>
      <rPr>
        <b/>
        <sz val="11"/>
        <color theme="1"/>
        <rFont val="Calibri"/>
        <family val="2"/>
        <scheme val="minor"/>
      </rPr>
      <t>HVAC contractor and service technician are certified.</t>
    </r>
    <r>
      <rPr>
        <sz val="11"/>
        <color theme="1"/>
        <rFont val="Calibri"/>
        <family val="2"/>
        <scheme val="minor"/>
      </rPr>
      <t xml:space="preserve">  Nationally or regionally recognized program (e.g. North American Technician Excellence, Inc. (NATE), Air Conditioning Contractors of America's Quality Assured Program (ACCA/QA), Building Performance Institute (BPI), or a manufacturer's training program is acceptable.  The Accountability Form for Certification of HVAC contractor and technician shall be provided. </t>
    </r>
  </si>
  <si>
    <r>
      <rPr>
        <b/>
        <sz val="11"/>
        <rFont val="Calibri"/>
        <family val="2"/>
        <scheme val="minor"/>
      </rPr>
      <t xml:space="preserve">Skylights and tubular daylighting devices. </t>
    </r>
    <r>
      <rPr>
        <sz val="11"/>
        <rFont val="Calibri"/>
        <family val="2"/>
        <scheme val="minor"/>
      </rPr>
      <t xml:space="preserve"> Skylights or tubular daylighting devices installed in areas/rooms without windows OR areas/rooms without windows equipped with motion and light sensors to automatically turn lighting on if ambient light is low and the space is occupied and turn lighting off if the space is not occupied.</t>
    </r>
  </si>
  <si>
    <t>(c)  Cross-ventilation is provided using appropriately placed windows and/or skylights</t>
  </si>
  <si>
    <r>
      <t>WEiR index points for indoor water use.</t>
    </r>
    <r>
      <rPr>
        <sz val="11"/>
        <color theme="1"/>
        <rFont val="Calibri"/>
        <family val="2"/>
        <scheme val="minor"/>
      </rPr>
      <t xml:space="preserve">  Points awarded equal 100 less the WEiR index achieved.  WaterSense water fixtures and ENERGY STAR water appliances set the minimum WEiR Index.  Complete the WEiR Index spreadsheet to tabulate the score.</t>
    </r>
  </si>
  <si>
    <t>(a)  On-demand circulation systems serving ALL hot water fixtures -- allow 1 point</t>
  </si>
  <si>
    <t>(b)  Circulation systems that are not on-demand and are controlled by timer and/or aquastat -- deduct 1 point</t>
  </si>
  <si>
    <t>(c)  Circulation systems that are constantly on -- deduct 2 points</t>
  </si>
  <si>
    <t xml:space="preserve">(b)  Back is landscaped with overall low water use plantings and ground cover with turf not exceeding 1500 sf or 20% (whichever is less) of total landscape area (front and back) </t>
  </si>
  <si>
    <t>(a)  Front is landscaped with 80% low water use plantings meeting the requirements described above, and turf grass cannot exceed 10% of the front yard area</t>
  </si>
  <si>
    <t>(a)  Rainwater is captured in storage tank for reuse at .5 point per 200 gallons storage up to 5 points</t>
  </si>
  <si>
    <t>(b)  Rainwater is diverted by gravity to planted swales for direct use (.5 point per 25% of remaining covered roof area not used for rainwater storage capture )</t>
  </si>
  <si>
    <r>
      <t xml:space="preserve">Recycled water used for clothes washing. </t>
    </r>
    <r>
      <rPr>
        <sz val="11"/>
        <color theme="1"/>
        <rFont val="Calibri"/>
        <family val="2"/>
        <scheme val="minor"/>
      </rPr>
      <t xml:space="preserve"> Contact BGNM about how to score.</t>
    </r>
  </si>
  <si>
    <r>
      <t xml:space="preserve">Water shutoff mechanism is installed on showerheads </t>
    </r>
    <r>
      <rPr>
        <sz val="11"/>
        <color theme="1"/>
        <rFont val="Calibri"/>
        <family val="2"/>
        <scheme val="minor"/>
      </rPr>
      <t xml:space="preserve">to </t>
    </r>
    <r>
      <rPr>
        <u/>
        <sz val="11"/>
        <color theme="1"/>
        <rFont val="Calibri"/>
        <family val="2"/>
        <scheme val="minor"/>
      </rPr>
      <t>automatically</t>
    </r>
    <r>
      <rPr>
        <sz val="11"/>
        <color theme="1"/>
        <rFont val="Calibri"/>
        <family val="2"/>
        <scheme val="minor"/>
      </rPr>
      <t xml:space="preserve"> decrease water flow to showerhead to</t>
    </r>
    <r>
      <rPr>
        <u/>
        <sz val="11"/>
        <color theme="1"/>
        <rFont val="Calibri"/>
        <family val="2"/>
        <scheme val="minor"/>
      </rPr>
      <t xml:space="preserve"> &lt;= 8 ounces/minute</t>
    </r>
    <r>
      <rPr>
        <sz val="11"/>
        <color theme="1"/>
        <rFont val="Calibri"/>
        <family val="2"/>
        <scheme val="minor"/>
      </rPr>
      <t xml:space="preserve"> when the water temperature at the showerhead reaches =&gt; 95° and which allows occupant to 'switch' the showerhead flow to normal flow when ready for shower.  Allow 0.5 points per showerhead up to maximum of 1 point.</t>
    </r>
  </si>
  <si>
    <r>
      <t xml:space="preserve">Water leakage testing completed </t>
    </r>
    <r>
      <rPr>
        <sz val="11"/>
        <color theme="1"/>
        <rFont val="Calibri"/>
        <family val="2"/>
        <scheme val="minor"/>
      </rPr>
      <t>and results available for builder or homeowner.  (For data collection purposes)</t>
    </r>
  </si>
  <si>
    <t>Currently there are no mandatory practices in this section</t>
  </si>
  <si>
    <t>Highest certification level that can be achieved based on points awarded in this section</t>
  </si>
  <si>
    <r>
      <t xml:space="preserve">3.1 - Spot Ventilation    </t>
    </r>
    <r>
      <rPr>
        <b/>
        <sz val="9"/>
        <color theme="0"/>
        <rFont val="Calibri"/>
        <family val="2"/>
        <scheme val="minor"/>
      </rPr>
      <t xml:space="preserve">(Minimize potential for mold or other irritants resulting from condensation or water intrusion)
</t>
    </r>
  </si>
  <si>
    <t>(b)  Bathroom and laundry fans are vented to the outdoors. Fans shall be tested and verified to have a minimum ventilation rate of 50 cfm for intermittent operation or 20 cfm for continuous operation.  Results to be listed in notes column.</t>
  </si>
  <si>
    <r>
      <t xml:space="preserve">(c)  Kitchen has exhaust fans and range hoods are ducted to the outside. </t>
    </r>
    <r>
      <rPr>
        <b/>
        <sz val="11"/>
        <color theme="1"/>
        <rFont val="Calibri"/>
        <family val="2"/>
        <scheme val="minor"/>
      </rPr>
      <t xml:space="preserve">(Mandatory) </t>
    </r>
    <r>
      <rPr>
        <sz val="11"/>
        <color theme="1"/>
        <rFont val="Calibri"/>
        <family val="2"/>
        <scheme val="minor"/>
      </rPr>
      <t>Kitchen Exhaust fan is tested and verified to meet requirements (1 point if verified to vent =&gt; 100 cfm).  Result to be listed in notes column.</t>
    </r>
  </si>
  <si>
    <r>
      <rPr>
        <b/>
        <sz val="11"/>
        <rFont val="Calibri"/>
        <family val="2"/>
        <scheme val="minor"/>
      </rPr>
      <t>Space Heat and Water Heating locations.</t>
    </r>
    <r>
      <rPr>
        <sz val="11"/>
        <rFont val="Calibri"/>
        <family val="2"/>
        <scheme val="minor"/>
      </rPr>
      <t xml:space="preserve">  Natural draft furnaces, boilers and water heaters located in conditioned space are in a sealed mechanical room that has an outdoor air source, sealed and insulated from the conditioned space</t>
    </r>
  </si>
  <si>
    <t>Water heating equipment is direct vent or power vent.</t>
  </si>
  <si>
    <t>No fireplace, wood stove, pellet stove or masonry heater is installed.</t>
  </si>
  <si>
    <t>A carport is installed, the garage is detached from the building or no garage is installed.</t>
  </si>
  <si>
    <t>(a)  Carpet is not installed in wet areas around tubs, toilets or showers</t>
  </si>
  <si>
    <t xml:space="preserve">(b)  Carpets are third-party program certified to ISO Guide 65 (i.e. CRI Green Label Plus).  Builder must provide verifier documentation support. </t>
  </si>
  <si>
    <r>
      <rPr>
        <b/>
        <sz val="11"/>
        <color theme="1"/>
        <rFont val="Calibri"/>
        <family val="2"/>
        <scheme val="minor"/>
      </rPr>
      <t>Hard-surface flooring.</t>
    </r>
    <r>
      <rPr>
        <sz val="11"/>
        <color theme="1"/>
        <rFont val="Calibri"/>
        <family val="2"/>
        <scheme val="minor"/>
      </rPr>
      <t xml:space="preserve">  Prefinished hard-surface flooring is installed that is third-party program certified to ISO Guide 65 (i.e. GREENGUARD Environmental Institute Children &amp; Schools Certification Program or Resilient Floor Covering Institute’s Floor Score Indoor Air Certification Program) OR, if sealed on-site, the coating meets the requirements of 3.7.6.  
</t>
    </r>
  </si>
  <si>
    <t>(a)  GreenSeal GS-11 certified - any interior architectural coating</t>
  </si>
  <si>
    <t>(b)  Zero VOC as determined by EPA Method 24 - any interior architectural coating</t>
  </si>
  <si>
    <t>Penalty of 1 point for each 300 sf above benchmark, or add 1 point for each increment below</t>
  </si>
  <si>
    <t>Soil disturbance and erosion are minimized in accordance with a SWPPP plan.</t>
  </si>
  <si>
    <r>
      <rPr>
        <b/>
        <sz val="11"/>
        <color theme="1"/>
        <rFont val="Calibri"/>
        <family val="2"/>
        <scheme val="minor"/>
      </rPr>
      <t>Return ductwork and air handling equipment is not located in the garage</t>
    </r>
    <r>
      <rPr>
        <sz val="11"/>
        <color theme="1"/>
        <rFont val="Calibri"/>
        <family val="2"/>
        <scheme val="minor"/>
      </rPr>
      <t xml:space="preserve"> unless placed in sealed mechanical room that has an outdoor air source. A framed plenum under furnace must be ducted and sealed with approved ducting material.</t>
    </r>
  </si>
  <si>
    <r>
      <rPr>
        <b/>
        <sz val="11"/>
        <color theme="1"/>
        <rFont val="Calibri"/>
        <family val="2"/>
        <scheme val="minor"/>
      </rPr>
      <t>Air filters installed on central forced air systems</t>
    </r>
    <r>
      <rPr>
        <sz val="11"/>
        <color theme="1"/>
        <rFont val="Calibri"/>
        <family val="2"/>
        <scheme val="minor"/>
      </rPr>
      <t xml:space="preserve"> of MERV 8 or greater and or pleated filter with a MPR rating of 600 or greater and HVAC supplier verifies system to accommodate the larger pressure drop.  Must meet energy spec for pressure drop.</t>
    </r>
  </si>
  <si>
    <r>
      <rPr>
        <b/>
        <sz val="11"/>
        <color theme="1"/>
        <rFont val="Calibri"/>
        <family val="2"/>
        <scheme val="minor"/>
      </rPr>
      <t>Supply and return openings are covered during construction</t>
    </r>
    <r>
      <rPr>
        <sz val="11"/>
        <color theme="1"/>
        <rFont val="Calibri"/>
        <family val="2"/>
        <scheme val="minor"/>
      </rPr>
      <t xml:space="preserve"> or vacuumed before occupancy by builder; spot check by verifier for compliance.</t>
    </r>
  </si>
  <si>
    <r>
      <rPr>
        <b/>
        <sz val="11"/>
        <color theme="1"/>
        <rFont val="Calibri"/>
        <family val="2"/>
        <scheme val="minor"/>
      </rPr>
      <t>Gas fireplaces and direct heating equipment</t>
    </r>
    <r>
      <rPr>
        <sz val="11"/>
        <color theme="1"/>
        <rFont val="Calibri"/>
        <family val="2"/>
        <scheme val="minor"/>
      </rPr>
      <t xml:space="preserve"> is listed and is installed in accordance with the NFPA National Fuel Gas Code or ICC International Fuel Gas Code or the applicable local gas appliance installation code.  Gas fired fireplaces and direct heating equipment are vented to the outdoors.</t>
    </r>
  </si>
  <si>
    <r>
      <rPr>
        <b/>
        <sz val="11"/>
        <color theme="1"/>
        <rFont val="Calibri"/>
        <family val="2"/>
        <scheme val="minor"/>
      </rPr>
      <t>Gas fireplaces</t>
    </r>
    <r>
      <rPr>
        <sz val="11"/>
        <color theme="1"/>
        <rFont val="Calibri"/>
        <family val="2"/>
        <scheme val="minor"/>
      </rPr>
      <t xml:space="preserve"> are direct vented and have permanently fixed glass fronts or gasketed doors and comply with CSA ANSI Z21.88 or CSA ANSI Z21.50b / CSA 2.22b.</t>
    </r>
  </si>
  <si>
    <r>
      <rPr>
        <b/>
        <sz val="11"/>
        <color theme="1"/>
        <rFont val="Calibri"/>
        <family val="2"/>
        <scheme val="minor"/>
      </rPr>
      <t>Site built masonry wood burning fireplaces</t>
    </r>
    <r>
      <rPr>
        <sz val="11"/>
        <color theme="1"/>
        <rFont val="Calibri"/>
        <family val="2"/>
        <scheme val="minor"/>
      </rPr>
      <t xml:space="preserve"> are equipped with outside combustion air and a means of sealing the flue and the combustion air outlets to minimize interior air (heat) loss when not in operation.</t>
    </r>
  </si>
  <si>
    <r>
      <rPr>
        <b/>
        <sz val="11"/>
        <color theme="1"/>
        <rFont val="Calibri"/>
        <family val="2"/>
        <scheme val="minor"/>
      </rPr>
      <t>Manufactured fireplaces, wood stoves and pellet stoves</t>
    </r>
    <r>
      <rPr>
        <sz val="11"/>
        <color theme="1"/>
        <rFont val="Calibri"/>
        <family val="2"/>
        <scheme val="minor"/>
      </rPr>
      <t xml:space="preserve"> are in compliance with appropriate requirements and follow emission requirements of the EPA per their category.</t>
    </r>
  </si>
  <si>
    <r>
      <rPr>
        <b/>
        <sz val="11"/>
        <color theme="1"/>
        <rFont val="Calibri"/>
        <family val="2"/>
        <scheme val="minor"/>
      </rPr>
      <t>A 100 cfm or greater exhaust fan is installed and vented to the outdoors</t>
    </r>
    <r>
      <rPr>
        <sz val="11"/>
        <color theme="1"/>
        <rFont val="Calibri"/>
        <family val="2"/>
        <scheme val="minor"/>
      </rPr>
      <t>, and is designed for continuous operation or has controls to activate and run for 1 hour each time the garage door is operated.</t>
    </r>
  </si>
  <si>
    <r>
      <rPr>
        <b/>
        <sz val="11"/>
        <color theme="1"/>
        <rFont val="Calibri"/>
        <family val="2"/>
        <scheme val="minor"/>
      </rPr>
      <t>CO alarm</t>
    </r>
    <r>
      <rPr>
        <sz val="11"/>
        <color theme="1"/>
        <rFont val="Calibri"/>
        <family val="2"/>
        <scheme val="minor"/>
      </rPr>
      <t xml:space="preserve"> is installed per IRC 3.15</t>
    </r>
  </si>
  <si>
    <r>
      <rPr>
        <b/>
        <sz val="11"/>
        <color theme="1"/>
        <rFont val="Calibri"/>
        <family val="2"/>
        <scheme val="minor"/>
      </rPr>
      <t>For Radon Zone 1,</t>
    </r>
    <r>
      <rPr>
        <sz val="11"/>
        <color theme="1"/>
        <rFont val="Calibri"/>
        <family val="2"/>
        <scheme val="minor"/>
      </rPr>
      <t xml:space="preserve"> a passive or active radon mitigation system is installed with description detailed in the owner's manual.</t>
    </r>
  </si>
  <si>
    <r>
      <rPr>
        <b/>
        <sz val="11"/>
        <color theme="1"/>
        <rFont val="Calibri"/>
        <family val="2"/>
        <scheme val="minor"/>
      </rPr>
      <t>For Radon Zones 2 and 3</t>
    </r>
    <r>
      <rPr>
        <sz val="11"/>
        <color theme="1"/>
        <rFont val="Calibri"/>
        <family val="2"/>
        <scheme val="minor"/>
      </rPr>
      <t>, a passive or active radon mitigation system is installed with description detailed in the owner's manual.</t>
    </r>
  </si>
  <si>
    <r>
      <rPr>
        <b/>
        <sz val="11"/>
        <color theme="1"/>
        <rFont val="Calibri"/>
        <family val="2"/>
        <scheme val="minor"/>
      </rPr>
      <t>Central vacuum system</t>
    </r>
    <r>
      <rPr>
        <sz val="11"/>
        <color theme="1"/>
        <rFont val="Calibri"/>
        <family val="2"/>
        <scheme val="minor"/>
      </rPr>
      <t xml:space="preserve"> is installed and vented to the outside</t>
    </r>
  </si>
  <si>
    <r>
      <rPr>
        <b/>
        <sz val="11"/>
        <color theme="1"/>
        <rFont val="Calibri"/>
        <family val="2"/>
        <scheme val="minor"/>
      </rPr>
      <t>Limits of clearing and grading</t>
    </r>
    <r>
      <rPr>
        <sz val="11"/>
        <color theme="1"/>
        <rFont val="Calibri"/>
        <family val="2"/>
        <scheme val="minor"/>
      </rPr>
      <t xml:space="preserve"> and any natural resources to be protected are fenced or otherwise marked off on the site.  Adjacent lots, common areas are protected from damage.</t>
    </r>
  </si>
  <si>
    <r>
      <rPr>
        <b/>
        <sz val="11"/>
        <rFont val="Calibri"/>
        <family val="2"/>
        <scheme val="minor"/>
      </rPr>
      <t>Impervious surfaces are minimized</t>
    </r>
    <r>
      <rPr>
        <sz val="11"/>
        <rFont val="Calibri"/>
        <family val="2"/>
        <scheme val="minor"/>
      </rPr>
      <t xml:space="preserve"> and permeable materials are used for driveways, walkways and patios. .5 point per 25% converted.</t>
    </r>
  </si>
  <si>
    <r>
      <rPr>
        <b/>
        <sz val="11"/>
        <color theme="1"/>
        <rFont val="Calibri"/>
        <family val="2"/>
        <scheme val="minor"/>
      </rPr>
      <t xml:space="preserve"> A lot is selected in a Green Certified Subdivision</t>
    </r>
    <r>
      <rPr>
        <sz val="11"/>
        <color theme="1"/>
        <rFont val="Calibri"/>
        <family val="2"/>
        <scheme val="minor"/>
      </rPr>
      <t xml:space="preserve"> (note certification program).</t>
    </r>
  </si>
  <si>
    <r>
      <rPr>
        <b/>
        <sz val="11"/>
        <rFont val="Calibri"/>
        <family val="2"/>
        <scheme val="minor"/>
      </rPr>
      <t>An infill lot is selected with public infrastructure to the lot</t>
    </r>
    <r>
      <rPr>
        <sz val="11"/>
        <rFont val="Calibri"/>
        <family val="2"/>
        <scheme val="minor"/>
      </rPr>
      <t xml:space="preserve"> and six or more public resources within one mile (shops, library, restaurants, public transportation, schools, etc.). List resources in Notes column.</t>
    </r>
  </si>
  <si>
    <r>
      <rPr>
        <b/>
        <sz val="11"/>
        <rFont val="Calibri"/>
        <family val="2"/>
        <scheme val="minor"/>
      </rPr>
      <t>An infill lot is selected that is a greyfield.</t>
    </r>
    <r>
      <rPr>
        <sz val="11"/>
        <rFont val="Calibri"/>
        <family val="2"/>
        <scheme val="minor"/>
      </rPr>
      <t xml:space="preserve">  Note former land use.</t>
    </r>
  </si>
  <si>
    <r>
      <rPr>
        <b/>
        <sz val="11"/>
        <color theme="1"/>
        <rFont val="Calibri"/>
        <family val="2"/>
        <scheme val="minor"/>
      </rPr>
      <t>Soil density test is performed and certified</t>
    </r>
    <r>
      <rPr>
        <sz val="11"/>
        <color theme="1"/>
        <rFont val="Calibri"/>
        <family val="2"/>
        <scheme val="minor"/>
      </rPr>
      <t xml:space="preserve"> for compliance to recommendations</t>
    </r>
  </si>
  <si>
    <r>
      <rPr>
        <b/>
        <sz val="11"/>
        <color theme="1"/>
        <rFont val="Calibri"/>
        <family val="2"/>
        <scheme val="minor"/>
      </rPr>
      <t>Density</t>
    </r>
    <r>
      <rPr>
        <sz val="11"/>
        <color theme="1"/>
        <rFont val="Calibri"/>
        <family val="2"/>
        <scheme val="minor"/>
      </rPr>
      <t xml:space="preserve"> of seven dwelling units per acre or greater (1 point),  15 or greater (2 pts), or &gt;20 DU per acre (3 pts).</t>
    </r>
  </si>
  <si>
    <r>
      <rPr>
        <b/>
        <sz val="11"/>
        <color theme="1"/>
        <rFont val="Calibri"/>
        <family val="2"/>
        <scheme val="minor"/>
      </rPr>
      <t>Wildlife habitat:</t>
    </r>
    <r>
      <rPr>
        <sz val="11"/>
        <color theme="1"/>
        <rFont val="Calibri"/>
        <family val="2"/>
        <scheme val="minor"/>
      </rPr>
      <t xml:space="preserve">  plants and gardens that provide food or nesting for birds and/or butterflies.</t>
    </r>
  </si>
  <si>
    <r>
      <rPr>
        <b/>
        <sz val="11"/>
        <color theme="1"/>
        <rFont val="Calibri"/>
        <family val="2"/>
        <scheme val="minor"/>
      </rPr>
      <t xml:space="preserve">Wildlife habitat: </t>
    </r>
    <r>
      <rPr>
        <sz val="11"/>
        <color theme="1"/>
        <rFont val="Calibri"/>
        <family val="2"/>
        <scheme val="minor"/>
      </rPr>
      <t xml:space="preserve"> outdoor lighting techniques (down lighting) are utilized with regard for "night sky" preservation.</t>
    </r>
  </si>
  <si>
    <r>
      <rPr>
        <b/>
        <sz val="11"/>
        <rFont val="Calibri"/>
        <family val="2"/>
        <scheme val="minor"/>
      </rPr>
      <t>Continuous physical foundation termite barrier or low toxicity treatment</t>
    </r>
    <r>
      <rPr>
        <sz val="11"/>
        <rFont val="Calibri"/>
        <family val="2"/>
        <scheme val="minor"/>
      </rPr>
      <t xml:space="preserve"> including all structural walls, floors, exterior claddings within the first 3 feet above the top of the foundation for termite protection is installed. </t>
    </r>
  </si>
  <si>
    <r>
      <rPr>
        <b/>
        <sz val="11"/>
        <color theme="1"/>
        <rFont val="Calibri"/>
        <family val="2"/>
        <scheme val="minor"/>
      </rPr>
      <t>Exterior doors are protected</t>
    </r>
    <r>
      <rPr>
        <sz val="11"/>
        <color theme="1"/>
        <rFont val="Calibri"/>
        <family val="2"/>
        <scheme val="minor"/>
      </rPr>
      <t xml:space="preserve"> by an overhang with a minimum 0.375 projection factor. Eastern and western facing entries in Climate Zones 1, 2, and 3 have a projection factor 1.0 minimum. (PF = A/B; A = overhang depth, B = bottom of overhang to bottom of door) (1 point per covered door with a maximum of 4 points).</t>
    </r>
  </si>
  <si>
    <r>
      <rPr>
        <b/>
        <sz val="11"/>
        <color theme="1"/>
        <rFont val="Calibri"/>
        <family val="2"/>
        <scheme val="minor"/>
      </rPr>
      <t>Roof overhangs</t>
    </r>
    <r>
      <rPr>
        <sz val="11"/>
        <color theme="1"/>
        <rFont val="Calibri"/>
        <family val="2"/>
        <scheme val="minor"/>
      </rPr>
      <t xml:space="preserve"> are 12" deep or enhanced waterproofing (extra waterproof layer of sheathing over drainage layer with no penetrations on top) is used on parapets.  Builder to provide details for Verifier.</t>
    </r>
  </si>
  <si>
    <r>
      <rPr>
        <b/>
        <sz val="11"/>
        <color theme="1"/>
        <rFont val="Calibri"/>
        <family val="2"/>
        <scheme val="minor"/>
      </rPr>
      <t>A gutter and downspout system or splash blocks and effective grading</t>
    </r>
    <r>
      <rPr>
        <sz val="11"/>
        <color theme="1"/>
        <rFont val="Calibri"/>
        <family val="2"/>
        <scheme val="minor"/>
      </rPr>
      <t xml:space="preserve"> are provided to carry water a minimum of five feet away from perimeter foundation walls. Finished grade is at all sides of a building is sloped to provide a minimum of six inches of fall within ten feet or 2% slope if less than ten feet.</t>
    </r>
  </si>
  <si>
    <t>Location for sorting of scrap and recycling of materials is provided.</t>
  </si>
  <si>
    <r>
      <rPr>
        <b/>
        <sz val="11"/>
        <color theme="1"/>
        <rFont val="Calibri"/>
        <family val="2"/>
        <scheme val="minor"/>
      </rPr>
      <t>Construction materials are recycled offsite</t>
    </r>
    <r>
      <rPr>
        <sz val="11"/>
        <color theme="1"/>
        <rFont val="Calibri"/>
        <family val="2"/>
        <scheme val="minor"/>
      </rPr>
      <t>.  At least 2 categories of materials should be recycled (metal, wood, cardboard/paper, plastic)  Note material categories recycled.</t>
    </r>
  </si>
  <si>
    <r>
      <rPr>
        <b/>
        <sz val="11"/>
        <color theme="1"/>
        <rFont val="Calibri"/>
        <family val="2"/>
        <scheme val="minor"/>
      </rPr>
      <t>Home owner recycling is facilitated</t>
    </r>
    <r>
      <rPr>
        <sz val="11"/>
        <color theme="1"/>
        <rFont val="Calibri"/>
        <family val="2"/>
        <scheme val="minor"/>
      </rPr>
      <t xml:space="preserve"> with recycling space in the kitchen and a collection space in the garage or other protected area on the property.</t>
    </r>
  </si>
  <si>
    <r>
      <rPr>
        <b/>
        <sz val="11"/>
        <color theme="1"/>
        <rFont val="Calibri"/>
        <family val="2"/>
        <scheme val="minor"/>
      </rPr>
      <t>Prefabricated components</t>
    </r>
    <r>
      <rPr>
        <sz val="11"/>
        <color theme="1"/>
        <rFont val="Calibri"/>
        <family val="2"/>
        <scheme val="minor"/>
      </rPr>
      <t xml:space="preserve"> for</t>
    </r>
  </si>
  <si>
    <t>(a) floor system</t>
  </si>
  <si>
    <t>(b) wall system</t>
  </si>
  <si>
    <t>(c) roof system</t>
  </si>
  <si>
    <r>
      <rPr>
        <b/>
        <sz val="11"/>
        <color theme="1"/>
        <rFont val="Calibri"/>
        <family val="2"/>
        <scheme val="minor"/>
      </rPr>
      <t>Modular construction</t>
    </r>
    <r>
      <rPr>
        <sz val="11"/>
        <color theme="1"/>
        <rFont val="Calibri"/>
        <family val="2"/>
        <scheme val="minor"/>
      </rPr>
      <t xml:space="preserve"> for home</t>
    </r>
  </si>
  <si>
    <r>
      <rPr>
        <b/>
        <sz val="11"/>
        <color theme="1"/>
        <rFont val="Calibri"/>
        <family val="2"/>
        <scheme val="minor"/>
      </rPr>
      <t>Placeholder</t>
    </r>
    <r>
      <rPr>
        <sz val="11"/>
        <color theme="1"/>
        <rFont val="Calibri"/>
        <family val="2"/>
        <scheme val="minor"/>
      </rPr>
      <t xml:space="preserve"> for Build Green NM Certificate (to be provided by BGNM) and HERS Certificate.</t>
    </r>
  </si>
  <si>
    <r>
      <rPr>
        <b/>
        <sz val="11"/>
        <color theme="1"/>
        <rFont val="Calibri"/>
        <family val="2"/>
        <scheme val="minor"/>
      </rPr>
      <t>No step entrance</t>
    </r>
    <r>
      <rPr>
        <sz val="11"/>
        <color theme="1"/>
        <rFont val="Calibri"/>
        <family val="2"/>
        <scheme val="minor"/>
      </rPr>
      <t xml:space="preserve"> with minimum 32 inch wide clearance.</t>
    </r>
  </si>
  <si>
    <t>36 " minimum accessible route from no step entrance to visiting area.</t>
  </si>
  <si>
    <t>36 " accessible route from no step entrance to bedroom and bathroom with minimum 32 inch door width.</t>
  </si>
  <si>
    <r>
      <rPr>
        <b/>
        <sz val="11"/>
        <color theme="1"/>
        <rFont val="Calibri"/>
        <family val="2"/>
        <scheme val="minor"/>
      </rPr>
      <t>Blocking for grab bars</t>
    </r>
    <r>
      <rPr>
        <sz val="11"/>
        <color theme="1"/>
        <rFont val="Calibri"/>
        <family val="2"/>
        <scheme val="minor"/>
      </rPr>
      <t xml:space="preserve"> for accessible bathroom is provided.</t>
    </r>
  </si>
  <si>
    <r>
      <rPr>
        <b/>
        <sz val="11"/>
        <color theme="1"/>
        <rFont val="Calibri"/>
        <family val="2"/>
        <scheme val="minor"/>
      </rPr>
      <t>Label of BGNM certification for home</t>
    </r>
    <r>
      <rPr>
        <sz val="11"/>
        <color theme="1"/>
        <rFont val="Calibri"/>
        <family val="2"/>
        <scheme val="minor"/>
      </rPr>
      <t xml:space="preserve"> (provided by Build Green NM) to be installed by owner or builder.</t>
    </r>
  </si>
  <si>
    <r>
      <rPr>
        <b/>
        <sz val="11"/>
        <color theme="1"/>
        <rFont val="Calibri"/>
        <family val="2"/>
        <scheme val="minor"/>
      </rPr>
      <t>Placeholder for Certification Checklist</t>
    </r>
    <r>
      <rPr>
        <sz val="11"/>
        <color theme="1"/>
        <rFont val="Calibri"/>
        <family val="2"/>
        <scheme val="minor"/>
      </rPr>
      <t xml:space="preserve"> as verified and certified by Build Green NM (including builder claimed practices) .</t>
    </r>
  </si>
  <si>
    <r>
      <rPr>
        <b/>
        <sz val="11"/>
        <color theme="1"/>
        <rFont val="Calibri"/>
        <family val="2"/>
        <scheme val="minor"/>
      </rPr>
      <t>Documented location of all shut-offs</t>
    </r>
    <r>
      <rPr>
        <sz val="11"/>
        <color theme="1"/>
        <rFont val="Calibri"/>
        <family val="2"/>
        <scheme val="minor"/>
      </rPr>
      <t xml:space="preserve"> for utilities.</t>
    </r>
  </si>
  <si>
    <t>Maintenance checklist.</t>
  </si>
  <si>
    <r>
      <rPr>
        <b/>
        <sz val="11"/>
        <color theme="1"/>
        <rFont val="Calibri"/>
        <family val="2"/>
        <scheme val="minor"/>
      </rPr>
      <t>Integrated pest management plan</t>
    </r>
    <r>
      <rPr>
        <sz val="11"/>
        <color theme="1"/>
        <rFont val="Calibri"/>
        <family val="2"/>
        <scheme val="minor"/>
      </rPr>
      <t xml:space="preserve"> is developed and instructions for maintenance.</t>
    </r>
  </si>
  <si>
    <t>(f)  Balanced HVAC airflows are demonstrated by flow hood or other acceptable flow measurement tool by a third party.  Test results are confirmed by both of the following required documents:  a Manual D report and an Accountability Report evidencing the results of the testing is provided to the third-party verifier.
   (1) Measured flow at each supply and return register is within 25% of design flow, OR
   (2) Total airflow is within 10 percent of design flow</t>
  </si>
  <si>
    <r>
      <rPr>
        <b/>
        <sz val="11"/>
        <color theme="1"/>
        <rFont val="Calibri"/>
        <family val="2"/>
        <scheme val="minor"/>
      </rPr>
      <t>Interior adhesives and sealants.</t>
    </r>
    <r>
      <rPr>
        <sz val="11"/>
        <color theme="1"/>
        <rFont val="Calibri"/>
        <family val="2"/>
        <scheme val="minor"/>
      </rPr>
      <t xml:space="preserve">  A minimum of 85% of site-applied interior (within the air pressure boundary ) adhesives and sealants are in accordance with the following maximum VOC content or are GreenSeal GS-36 certified (0.5 point for each product category, up to maximum of 2 points):
</t>
    </r>
  </si>
  <si>
    <t>Document below the percentage of area treated with compliant interior architectural coatings and list the coatings and their VOC content.</t>
  </si>
  <si>
    <t>Document below the percentage of interior adhesives &amp; sealants and list the interior adhesives &amp; sealants and their VOC content.</t>
  </si>
  <si>
    <t>Document below the percentage of insulation in compliance with the requirements and list the insulation products used and the certification program used for certification.</t>
  </si>
  <si>
    <r>
      <rPr>
        <b/>
        <sz val="11"/>
        <color theme="1"/>
        <rFont val="Calibri"/>
        <family val="2"/>
        <scheme val="minor"/>
      </rPr>
      <t>CO monitors are installed.</t>
    </r>
    <r>
      <rPr>
        <sz val="11"/>
        <color theme="1"/>
        <rFont val="Calibri"/>
        <family val="2"/>
        <scheme val="minor"/>
      </rPr>
      <t xml:space="preserve">  (Note: a basic CO alarm is NOT a CO monitor.)</t>
    </r>
  </si>
  <si>
    <r>
      <rPr>
        <b/>
        <sz val="11"/>
        <color theme="1"/>
        <rFont val="Calibri"/>
        <family val="2"/>
        <scheme val="minor"/>
      </rPr>
      <t>Wood Materials.</t>
    </r>
    <r>
      <rPr>
        <sz val="11"/>
        <color theme="1"/>
        <rFont val="Calibri"/>
        <family val="2"/>
        <scheme val="minor"/>
      </rPr>
      <t xml:space="preserve">  For each product group below, a minimum of 85% of material within the product group is manufactured in accordance with the following requirements for the wood product groups:
  </t>
    </r>
    <r>
      <rPr>
        <sz val="11"/>
        <color theme="1"/>
        <rFont val="Calibri"/>
        <family val="2"/>
      </rPr>
      <t>•</t>
    </r>
    <r>
      <rPr>
        <sz val="10.45"/>
        <color theme="1"/>
        <rFont val="Calibri"/>
        <family val="2"/>
      </rPr>
      <t xml:space="preserve">  </t>
    </r>
    <r>
      <rPr>
        <sz val="11"/>
        <color theme="1"/>
        <rFont val="Calibri"/>
        <family val="2"/>
        <scheme val="minor"/>
      </rPr>
      <t xml:space="preserve">Particleboard and MDF (medium density fiberboard) is manufactured and  labeled in accordance with CPA A208.1 and CPA A208.2, respectively.
  </t>
    </r>
    <r>
      <rPr>
        <sz val="11"/>
        <color theme="1"/>
        <rFont val="Calibri"/>
        <family val="2"/>
      </rPr>
      <t xml:space="preserve">• </t>
    </r>
    <r>
      <rPr>
        <sz val="10.45"/>
        <color theme="1"/>
        <rFont val="Calibri"/>
        <family val="2"/>
      </rPr>
      <t xml:space="preserve"> </t>
    </r>
    <r>
      <rPr>
        <sz val="11"/>
        <color theme="1"/>
        <rFont val="Calibri"/>
        <family val="2"/>
        <scheme val="minor"/>
      </rPr>
      <t xml:space="preserve">Hardwood plywood in accordance with HPVA HP-1.
  </t>
    </r>
    <r>
      <rPr>
        <sz val="11"/>
        <color theme="1"/>
        <rFont val="Calibri"/>
        <family val="2"/>
      </rPr>
      <t xml:space="preserve">•  </t>
    </r>
    <r>
      <rPr>
        <sz val="11"/>
        <color theme="1"/>
        <rFont val="Calibri"/>
        <family val="2"/>
        <scheme val="minor"/>
      </rPr>
      <t xml:space="preserve">Particleboard, MDF, or hardwood plywood is in accordance with CPA4.
  </t>
    </r>
    <r>
      <rPr>
        <sz val="11"/>
        <color theme="1"/>
        <rFont val="Calibri"/>
        <family val="2"/>
      </rPr>
      <t>•</t>
    </r>
    <r>
      <rPr>
        <sz val="10.45"/>
        <color theme="1"/>
        <rFont val="Calibri"/>
        <family val="2"/>
      </rPr>
      <t xml:space="preserve">  </t>
    </r>
    <r>
      <rPr>
        <sz val="11"/>
        <color theme="1"/>
        <rFont val="Calibri"/>
        <family val="2"/>
        <scheme val="minor"/>
      </rPr>
      <t xml:space="preserve">Composite wood or agrifiber panel products contain no added urea-formaldehyde or are in accordance with the CARB Composite Wood Air Toxic Contaminant Measure Standard.
  </t>
    </r>
    <r>
      <rPr>
        <sz val="11"/>
        <color theme="1"/>
        <rFont val="Calibri"/>
        <family val="2"/>
      </rPr>
      <t>•</t>
    </r>
    <r>
      <rPr>
        <sz val="10.45"/>
        <color theme="1"/>
        <rFont val="Calibri"/>
        <family val="2"/>
      </rPr>
      <t xml:space="preserve">  </t>
    </r>
    <r>
      <rPr>
        <sz val="11"/>
        <color theme="1"/>
        <rFont val="Calibri"/>
        <family val="2"/>
        <scheme val="minor"/>
      </rPr>
      <t xml:space="preserve">Non-emitting products.  </t>
    </r>
  </si>
  <si>
    <r>
      <rPr>
        <b/>
        <sz val="11"/>
        <color theme="1"/>
        <rFont val="Calibri"/>
        <family val="2"/>
        <scheme val="minor"/>
      </rPr>
      <t>Landscape Plants.</t>
    </r>
    <r>
      <rPr>
        <sz val="11"/>
        <color theme="1"/>
        <rFont val="Calibri"/>
        <family val="2"/>
        <scheme val="minor"/>
      </rPr>
      <t xml:space="preserve">  At least 80% (by area) of plants installed in the landscape, including turf grass, shrubs, trees and all other plants, must be appropriate for the region as determined by the local water authority or be on the plant list issued by the State Engineer's office at http://wuc.ose.state.nm.us/Plants/  or local water authority if available. (Vegetable gardens and fruit trees exempt).</t>
    </r>
  </si>
  <si>
    <t>(d)  Solar-reflective roof or radiant barrier is installed in CZ 3</t>
  </si>
  <si>
    <t>(e)  Internal exposed thermal mass of at least three inches thick with a minimum of one-third of gross finished floor area</t>
  </si>
  <si>
    <t>(d)  Boiler supply piping and domestic hot water supply piping located in unconditioned spaces shall be insulated to R-3 or higher</t>
  </si>
  <si>
    <r>
      <t xml:space="preserve">(g)  All space heating </t>
    </r>
    <r>
      <rPr>
        <u/>
        <sz val="11"/>
        <color theme="1"/>
        <rFont val="Calibri"/>
        <family val="2"/>
        <scheme val="minor"/>
      </rPr>
      <t>and</t>
    </r>
    <r>
      <rPr>
        <sz val="11"/>
        <color theme="1"/>
        <rFont val="Calibri"/>
        <family val="2"/>
        <scheme val="minor"/>
      </rPr>
      <t xml:space="preserve"> space cooling is provided by system(s) that does not require air distribution ducting</t>
    </r>
  </si>
  <si>
    <r>
      <rPr>
        <b/>
        <sz val="11"/>
        <color theme="1"/>
        <rFont val="Calibri"/>
        <family val="2"/>
        <scheme val="minor"/>
      </rPr>
      <t>Spot ventilation</t>
    </r>
    <r>
      <rPr>
        <sz val="11"/>
        <color theme="1"/>
        <rFont val="Calibri"/>
        <family val="2"/>
        <scheme val="minor"/>
      </rPr>
      <t xml:space="preserve"> is provided as described below:</t>
    </r>
  </si>
  <si>
    <t>1.5, Max 3</t>
  </si>
  <si>
    <t>PointList32</t>
  </si>
  <si>
    <t>Kitchen faucet closest to dishwasher</t>
  </si>
  <si>
    <t>On '3 Scoring &amp; Verification' tab increased points available for practice 2.2.2(b).</t>
  </si>
  <si>
    <t>On '4a WEiR Index' tab corrected notes for testing water wasted before reaching 100 degrees.</t>
  </si>
  <si>
    <t>Third-party Verified by:</t>
  </si>
  <si>
    <r>
      <rPr>
        <b/>
        <sz val="11"/>
        <color theme="1"/>
        <rFont val="Calibri"/>
        <family val="2"/>
        <scheme val="minor"/>
      </rPr>
      <t xml:space="preserve">For all </t>
    </r>
    <r>
      <rPr>
        <b/>
        <i/>
        <sz val="11"/>
        <color theme="1"/>
        <rFont val="Calibri"/>
        <family val="2"/>
        <scheme val="minor"/>
      </rPr>
      <t>circulation</t>
    </r>
    <r>
      <rPr>
        <b/>
        <sz val="11"/>
        <color theme="1"/>
        <rFont val="Calibri"/>
        <family val="2"/>
        <scheme val="minor"/>
      </rPr>
      <t xml:space="preserve"> systems</t>
    </r>
    <r>
      <rPr>
        <sz val="11"/>
        <color theme="1"/>
        <rFont val="Calibri"/>
        <family val="2"/>
        <scheme val="minor"/>
      </rPr>
      <t xml:space="preserve"> - Fixtures to be tested include all showerheads (including each showerhead in enclosures with multiple showerheads) and the kitchen faucet closest to the dishwasher.  Initiate the circulation system for 2 minutes before starting the test.  Perform the test on each fixture as follows.  Run hot water only (no cold water) from the fixture to be tested into a measurement container.  Using a fast-reading digital thermometer, stop the flow when the temperature from the fixture reaches 100 degrees.  Note the amount of water wasted before 100 degrees.  Repeat for all required fixtures.  Record the worst-case amount of water wasted before reaching 100 degrees in the WEiR table above.  </t>
    </r>
  </si>
  <si>
    <r>
      <rPr>
        <b/>
        <sz val="11"/>
        <color theme="1"/>
        <rFont val="Calibri"/>
        <family val="2"/>
        <scheme val="minor"/>
      </rPr>
      <t xml:space="preserve">For </t>
    </r>
    <r>
      <rPr>
        <b/>
        <i/>
        <sz val="11"/>
        <color theme="1"/>
        <rFont val="Calibri"/>
        <family val="2"/>
        <scheme val="minor"/>
      </rPr>
      <t>non-circulation</t>
    </r>
    <r>
      <rPr>
        <b/>
        <sz val="11"/>
        <color theme="1"/>
        <rFont val="Calibri"/>
        <family val="2"/>
        <scheme val="minor"/>
      </rPr>
      <t xml:space="preserve"> systems (all types)</t>
    </r>
    <r>
      <rPr>
        <sz val="11"/>
        <color theme="1"/>
        <rFont val="Calibri"/>
        <family val="2"/>
        <scheme val="minor"/>
      </rPr>
      <t xml:space="preserve"> - Determine the water fixture to be tested.  This fixture shall be the showerhead or kitchen faucet (closest to the dishwasher if more than one) that is farthest from the hot water source (hot water heater or storage tank).  Run no hot water through the system for 1 hour.  Perform the measurement as follows.  Run hot water only (no cold water) from the fixture to be tested into a measurement container.  Using a fast-reading digital thermometer, stop the flow when the temperature from the fixture reaches 100 degrees.  Record the amount of water wasted before reaching 100 degrees in the WEiR table above.  </t>
    </r>
  </si>
  <si>
    <t>On '4b Indoor Water Testing' tab made change to deal with water wasted before 100 degrees when there is not a recirculation system.</t>
  </si>
  <si>
    <t>2015.04</t>
  </si>
  <si>
    <t>On '4b Indoor Water Testing' tab made change to deal with water gpm when quantity greater than 1 is enterred on a line.</t>
  </si>
  <si>
    <r>
      <rPr>
        <b/>
        <sz val="11"/>
        <color theme="1"/>
        <rFont val="Calibri"/>
        <family val="2"/>
        <scheme val="minor"/>
      </rPr>
      <t xml:space="preserve">Project Address: </t>
    </r>
    <r>
      <rPr>
        <sz val="8"/>
        <color rgb="FF0000FF"/>
        <rFont val="Calibri"/>
        <family val="2"/>
        <scheme val="minor"/>
      </rPr>
      <t xml:space="preserve">Enter the complete address as it should appear on the certificate.  Use link for accurate address. </t>
    </r>
  </si>
  <si>
    <t>https://tools.usps.com/go/ZipLookupAction!input.action</t>
  </si>
  <si>
    <t>Workbook received back from SO with changes per approval from SH.</t>
  </si>
  <si>
    <r>
      <t xml:space="preserve">DATA INPUT
</t>
    </r>
    <r>
      <rPr>
        <sz val="12"/>
        <color theme="1"/>
        <rFont val="Calibri"/>
        <family val="2"/>
        <scheme val="minor"/>
      </rPr>
      <t xml:space="preserve">Cells with this background color &amp; </t>
    </r>
    <r>
      <rPr>
        <b/>
        <sz val="12"/>
        <color rgb="FFFF0000"/>
        <rFont val="Calibri"/>
        <family val="2"/>
        <scheme val="minor"/>
      </rPr>
      <t>red</t>
    </r>
    <r>
      <rPr>
        <sz val="12"/>
        <color theme="1"/>
        <rFont val="Calibri"/>
        <family val="2"/>
        <scheme val="minor"/>
      </rPr>
      <t xml:space="preserve"> cells are data input cells</t>
    </r>
  </si>
  <si>
    <t>WEiR Index
Verification &amp; Testing of Indoor Water Fixtures &amp; Appliances</t>
  </si>
  <si>
    <t>GPF per Mfr Spec</t>
  </si>
  <si>
    <t>How was GPF volume determined? - Label on toilet, manufacturer's specification sheet, WaterSense label, etc.</t>
  </si>
  <si>
    <t>Toilet flush volumes per manufacturer must be determined but no testing is required.</t>
  </si>
  <si>
    <t>Number of Toilets</t>
  </si>
  <si>
    <t>Number of Showerheads</t>
  </si>
  <si>
    <t>Average GPF per Manufacturer --&gt;</t>
  </si>
  <si>
    <t>Average GPM per Manufacturer --&gt;</t>
  </si>
  <si>
    <t>Manufacturer and Model Number of Showerhead (or how GPM determined)</t>
  </si>
  <si>
    <t>Measured Volume of Weater Wasted Before 100° Temperature</t>
  </si>
  <si>
    <t>GPM per Manufacturer Specification</t>
  </si>
  <si>
    <t>Tested GPM Flow Rate (test each model installed)</t>
  </si>
  <si>
    <r>
      <t xml:space="preserve">Showerhead flow rates per manufacturer must be determined for each different showerhead model installed.  If verifier cannot determine flow rate per manufacturer, verifier should measure the flow rate and enter the GPM flow rate rounded </t>
    </r>
    <r>
      <rPr>
        <b/>
        <i/>
        <sz val="11"/>
        <color theme="3" tint="-0.24994659260841701"/>
        <rFont val="Calibri"/>
        <family val="2"/>
        <scheme val="minor"/>
      </rPr>
      <t>Up</t>
    </r>
    <r>
      <rPr>
        <sz val="11"/>
        <color theme="3" tint="-0.24994659260841701"/>
        <rFont val="Calibri"/>
        <family val="2"/>
        <scheme val="minor"/>
      </rPr>
      <t xml:space="preserve"> to the next 0.5 gallon.  Verifier must test GPM flow rate of each different showerhead model installed in each home.  For production builders, verification of flow rates for a model of showerhead may be discontinued after verifier has tested flow rates of 5 showerheads of that model.   Water wasted before reaching 100° must be measured by verifier as follows.  If the home has a hot water recirculation loop, the amount of water discharged from every showerhead before the temperature rises to 100° must be measured.  If the home does not have a hot water recirculation loop, the amount of water discharged from the showerhead furthest from the hot water source before the temperature rises to 100° must be measured.</t>
    </r>
  </si>
  <si>
    <r>
      <t>Ounces before 100</t>
    </r>
    <r>
      <rPr>
        <sz val="9.5"/>
        <color theme="1"/>
        <rFont val="Calibri"/>
        <family val="2"/>
      </rPr>
      <t>°</t>
    </r>
  </si>
  <si>
    <r>
      <t>Gallons before 100</t>
    </r>
    <r>
      <rPr>
        <sz val="9.5"/>
        <color theme="1"/>
        <rFont val="Calibri"/>
        <family val="2"/>
      </rPr>
      <t>°</t>
    </r>
  </si>
  <si>
    <t>Number of Faucets</t>
  </si>
  <si>
    <t>Manufacturer and Model Number of Lavatory Faucet (or how GPM determined)</t>
  </si>
  <si>
    <r>
      <t xml:space="preserve">Lavatory faucet flow rates per manufacturer must be determined for each different faucet model installed.  If verifier cannot determine flow rate per manufacturer, verifier should measure the flow rate and enter the GPM flow rate rounded </t>
    </r>
    <r>
      <rPr>
        <b/>
        <i/>
        <sz val="11"/>
        <color theme="1"/>
        <rFont val="Calibri"/>
        <family val="2"/>
        <scheme val="minor"/>
      </rPr>
      <t>Up</t>
    </r>
    <r>
      <rPr>
        <sz val="11"/>
        <color theme="1"/>
        <rFont val="Calibri"/>
        <family val="2"/>
        <scheme val="minor"/>
      </rPr>
      <t xml:space="preserve"> to the next 0.5 gallon.  Verifier must test GPM flow rate of each different faucet model installed in each home.  For production builders, verification of flow rates for a model of faucets may be discontinued after verifier has tested flow rates of 5 faucets of that model.</t>
    </r>
  </si>
  <si>
    <t>Manufacturer and Model Number of Faucet (or how GPM determined)</t>
  </si>
  <si>
    <r>
      <t xml:space="preserve">Kitchen faucet flow rates per manufacturer must be determined for each different faucet model installed.  If verifier cannot determine flow rate per manufacturer, verifier should measure the flow rate and enter the GPM flow rate rounded </t>
    </r>
    <r>
      <rPr>
        <b/>
        <i/>
        <sz val="11"/>
        <color theme="3" tint="-0.24994659260841701"/>
        <rFont val="Calibri"/>
        <family val="2"/>
        <scheme val="minor"/>
      </rPr>
      <t>Up</t>
    </r>
    <r>
      <rPr>
        <sz val="11"/>
        <color theme="3" tint="-0.24994659260841701"/>
        <rFont val="Calibri"/>
        <family val="2"/>
        <scheme val="minor"/>
      </rPr>
      <t xml:space="preserve"> to the next 0.5 gallon.  Verifier must test GPM flow rate of each different faucet model installed in each home.  For production builders, verification of flow rates for a model of faucet may be discontinued after verifier has tested flow rates of 5 faucets of that model.   Water wasted before reaching 100° must be measured by verifier for kitchen faucet nearest to the dishwasher as follows.  If the home has a hot water recirculation loop, the amount of water discharged from the faucet before the temperature rises to 100° must be measured.  If the home does not have a hot water recirculation loop, the amount of water discharged from the faucet nearest to the dishwasher before the temperature rises to 100° must be measured.</t>
    </r>
  </si>
  <si>
    <t>Explanation of How Ounces of Water Wasted Before Temperature Reaches 100° Was Measured</t>
  </si>
  <si>
    <t>GPC per Manufacturer Specification</t>
  </si>
  <si>
    <t>Manufacturer and Model Number of Dishwasher</t>
  </si>
  <si>
    <t>Number of Dishwashers</t>
  </si>
  <si>
    <t>Verify must determine GPC of water used for dishwashers.  A source for this information is www.energystar.gov/productfinder/product/certified-residential-dishwashers/.</t>
  </si>
  <si>
    <t>PointList33</t>
  </si>
  <si>
    <t>PointList34</t>
  </si>
  <si>
    <t>None</t>
  </si>
  <si>
    <t>Constantly On</t>
  </si>
  <si>
    <t>Controlled by Timer</t>
  </si>
  <si>
    <t>Controlled by "Smart' Controller</t>
  </si>
  <si>
    <t>Demand-Controlled</t>
  </si>
  <si>
    <t>Not Known</t>
  </si>
  <si>
    <t>Verifier must determine Intergated Water Factor for clothes washers to determine WEiR.  A source for the IWF is www.energystar.gov/productfinder/product/certified-clothes-washers/.  Verifier can also collect the following specifications required for the HERS rating: Modified Energy Factor (MEF) or Integrated Modified Energy Factor (IMEF), Label Energy Rating (LER) which is the estimated kWh/y, and the washer capacity in cubic feet.</t>
  </si>
  <si>
    <t>Integrated Water Factor (IWF)</t>
  </si>
  <si>
    <t>Maximum Integrated Water Factor (IWF) --&gt;</t>
  </si>
  <si>
    <t>MEF or IMEF</t>
  </si>
  <si>
    <t>LER (kWh/y)</t>
  </si>
  <si>
    <t>Water Leakage Test</t>
  </si>
  <si>
    <t>Verifier can perform a water leakage test to earn a point for practice 2.4.13.  To perform the test, follow these steps:  (1) attach a water pressure guage, (2) measure &amp; record the beginning pressure, (3) turn the main water valve off, (4) wait at least 10 minutes, (5) measure &amp; record the ending pressure, (6) turn the main water valve back on.  If the beginning and ending water pressure measurements the is no water leak and the home passes the water leakage test.</t>
  </si>
  <si>
    <t>Was a Water Leakage Test Performed?</t>
  </si>
  <si>
    <t>Beginning Water Pressure (PSI)</t>
  </si>
  <si>
    <t>Ending Water Pressure (PSI)</t>
  </si>
  <si>
    <t>Water Leakage Test Result - Pass or Fail</t>
  </si>
  <si>
    <t>Verifier Notes &amp; Comments - Other</t>
  </si>
  <si>
    <t>BGNM Documentation and Photo Requirements</t>
  </si>
  <si>
    <t>2015.05</t>
  </si>
  <si>
    <t>Modified '4b Indoor Water Testing' tab to provide more clear directions and to be more intuitive.</t>
  </si>
  <si>
    <t>Note that it is mandatory to provide the Thermal Enclosure Checklist.  This is an educational tool for builders and reinspection is not required if a Thermal Enclosure Checklist practice is not met.</t>
  </si>
  <si>
    <r>
      <rPr>
        <b/>
        <sz val="11"/>
        <color theme="1"/>
        <rFont val="Calibri"/>
        <family val="2"/>
        <scheme val="minor"/>
      </rPr>
      <t>Thermal Enclosure Checklist.</t>
    </r>
    <r>
      <rPr>
        <sz val="11"/>
        <color theme="1"/>
        <rFont val="Calibri"/>
        <family val="2"/>
        <scheme val="minor"/>
      </rPr>
      <t xml:space="preserve">  BGNM requires that '6 Thermal Enclosure Checklist', or a substantially similar checklist approved by BGNM, be completed.  Note that the checklist must be prepared by the Verifier and submitted to both the builder and BGNM.  See '6 Thermal Enclosure Checklist' for form.</t>
    </r>
  </si>
  <si>
    <t>(e) Duct leakage testing is performed by third-party verifier per RESNET protocol demonstrating that the entire air distribution system including ducts, air handlers and register boots has measured duct leakage to outside at a pressure differential of 25 Pascals of no greater than 4 cfm per 100 square feet of conditioned floor area.</t>
  </si>
  <si>
    <t>(c) Refrigerant charge is verified by super-heat and/or sub-cooling method.</t>
  </si>
  <si>
    <t>Capacity (cu. ft.)</t>
  </si>
  <si>
    <t>6 Thermal Enclosure Checklist</t>
  </si>
  <si>
    <t>BGNM Certification
Project Information</t>
  </si>
  <si>
    <t>PDF of '6 Thermal Enclosure Checklist' page (or approved substitute) sent by HERS Rater or Verifier.</t>
  </si>
  <si>
    <t>z</t>
  </si>
  <si>
    <t>B9Nm2015.05</t>
  </si>
  <si>
    <t>2016.06</t>
  </si>
  <si>
    <t>PointList35</t>
  </si>
  <si>
    <t>Corrected points dropdown list for practice 4.2.8.</t>
  </si>
  <si>
    <t>(c)  Automatic sprinkler and drip irrigation controls are installed and cover 80% or more of new plants and turf (1.5 points front, 1.5 points rear, 3 point both)</t>
  </si>
  <si>
    <t>(d)  Rain sensor or soil moisture sensor is part of Irrigation controls</t>
  </si>
  <si>
    <r>
      <t xml:space="preserve">(a)  Irrigation system water supply is stubbed below the frost line for </t>
    </r>
    <r>
      <rPr>
        <b/>
        <sz val="14"/>
        <color rgb="FFFF0000"/>
        <rFont val="Calibri"/>
        <family val="2"/>
        <scheme val="minor"/>
      </rPr>
      <t>front</t>
    </r>
    <r>
      <rPr>
        <sz val="11"/>
        <color theme="1"/>
        <rFont val="Calibri"/>
        <family val="2"/>
        <scheme val="minor"/>
      </rPr>
      <t xml:space="preserve"> landscape irrigation with either a power supply or wiring for irrigation valve controls provided.  </t>
    </r>
    <r>
      <rPr>
        <b/>
        <sz val="11"/>
        <color rgb="FFFF0000"/>
        <rFont val="Calibri"/>
        <family val="2"/>
        <scheme val="minor"/>
      </rPr>
      <t>Be aware that irrigation system water supply stubouts below the frost line is required for NM SBTC.</t>
    </r>
  </si>
  <si>
    <r>
      <t xml:space="preserve">(b)  Irrigation system water supply is stubbed below the frost line for </t>
    </r>
    <r>
      <rPr>
        <b/>
        <sz val="14"/>
        <color rgb="FFFF0000"/>
        <rFont val="Calibri"/>
        <family val="2"/>
        <scheme val="minor"/>
      </rPr>
      <t>rear</t>
    </r>
    <r>
      <rPr>
        <sz val="11"/>
        <color theme="1"/>
        <rFont val="Calibri"/>
        <family val="2"/>
        <scheme val="minor"/>
      </rPr>
      <t xml:space="preserve"> landscape irrigation with either a power supply or wiring for irrigation valve controls provided.  </t>
    </r>
    <r>
      <rPr>
        <b/>
        <sz val="11"/>
        <color rgb="FFFF0000"/>
        <rFont val="Calibri"/>
        <family val="2"/>
        <scheme val="minor"/>
      </rPr>
      <t>Be aware that irrigation system water supply stubouts below the frost line is required for NM SBTC.</t>
    </r>
  </si>
  <si>
    <t>Edited practice 2.2.2(a) &amp; (b) to emphasize that irrigation stubouts are required in the front and rear below the frost line for NM SBTC.</t>
  </si>
  <si>
    <t>PointList36</t>
  </si>
  <si>
    <t>No Landscapable Area</t>
  </si>
  <si>
    <t>Corrected points total in water efficiency section, row 122, on '3 Scoring &amp; Verification' tab to include points for practice 2.2.2(b).</t>
  </si>
  <si>
    <t>On '3 Scoring &amp; Verification' tab for practice 3.7.4(a) removed 'not applicable' dropdown choice.</t>
  </si>
  <si>
    <t>2016.07</t>
  </si>
  <si>
    <t>1.1.1(a)</t>
  </si>
  <si>
    <t>1.1.1(b)</t>
  </si>
  <si>
    <t>OR</t>
  </si>
  <si>
    <t>HERS INDEX REQUIREMENTS FOR ALL PROJECTS</t>
  </si>
  <si>
    <t>Overall UA - 2015 IECC Reference Home per 2015 IECC Buiding UA Compliance Report</t>
  </si>
  <si>
    <t>Overall UA - 2015 IECC As-Designed (As-Built) Home per 2015 IECC Buiding UA Compliance Report</t>
  </si>
  <si>
    <t>Practice 1.1.1(b) Pass/Fail Check for Overall Shell UA</t>
  </si>
  <si>
    <t>Practice 1.1.1(b) Pass/Fail Check for Overall Shell UA and HERS Index</t>
  </si>
  <si>
    <t>Must provide 2015 IECC UA Compliance Report</t>
  </si>
  <si>
    <t>HIDE THIS ROW BUT DO NOT DELETE THIS ROW - 1.1.1 OVERALL TEST</t>
  </si>
  <si>
    <t>HIDE THIS ROW BUT DO NOT DELETE THIS ROW -- 1.1.1(a) TEST</t>
  </si>
  <si>
    <t>HIDE THIS ROW BUT DO NOT DELETE THIS ROW -- 1.1.1(b) TEST</t>
  </si>
  <si>
    <t>1.1.1(a) Test: HERS Index Must Be 70 or Less Without PV or Wind
No Points</t>
  </si>
  <si>
    <t>1.1.1(b) Test: Overall Shell UA Must Not Exceed 2015 IECC Shell Requirement
No Points</t>
  </si>
  <si>
    <t>Overall Shell UA Test:  HERS Index WITHOUT photovoltaics or wind must be 70 or less (see HERS index input at 1.1.1(a)) AND overall shell UA must be better than Overall UA of 2015 IECC per the 2015 IECC Building UA Compliance Report.</t>
  </si>
  <si>
    <r>
      <rPr>
        <b/>
        <u/>
        <sz val="11"/>
        <color theme="1"/>
        <rFont val="Calibri"/>
        <family val="2"/>
        <scheme val="minor"/>
      </rPr>
      <t xml:space="preserve">HERS Index </t>
    </r>
    <r>
      <rPr>
        <b/>
        <u/>
        <sz val="11"/>
        <color rgb="FFFF0000"/>
        <rFont val="Calibri"/>
        <family val="2"/>
        <scheme val="minor"/>
      </rPr>
      <t>BEFORE Benefit of Onsite Photovoltaics or Wind Test</t>
    </r>
    <r>
      <rPr>
        <b/>
        <u/>
        <sz val="11"/>
        <color theme="1"/>
        <rFont val="Calibri"/>
        <family val="2"/>
        <scheme val="minor"/>
      </rPr>
      <t xml:space="preserve">:
</t>
    </r>
    <r>
      <rPr>
        <sz val="11"/>
        <color theme="1"/>
        <rFont val="Calibri"/>
        <family val="2"/>
        <scheme val="minor"/>
      </rPr>
      <t>This HERS index requirement is to ensure that the thermal enclosure of the home provides a high level of energy efficiency before further HERS index improvements with solar photovoltaics or wind.</t>
    </r>
  </si>
  <si>
    <t>Must provide Home Energy Rating Certificate (HERC) for all rated features of the as-built home.  This is the RESNET-archived HERC.</t>
  </si>
  <si>
    <r>
      <t xml:space="preserve">Information from 2015 IECC UA Compliance Report </t>
    </r>
    <r>
      <rPr>
        <sz val="11"/>
        <rFont val="Wingdings"/>
        <charset val="2"/>
      </rPr>
      <t>â</t>
    </r>
  </si>
  <si>
    <t>Home meets ALL overall thermal performance requirements and verifications of the International Energy Conservation Code, including mandatory items not involved with the thermal enclosure system, as evidenced by the 2015 IECC Building UA Compliance Report.</t>
  </si>
  <si>
    <t>(c)  ERV or HRV system installed and tested and meeting ASHRAE 62.2 whole-house ventilation requirements described above.</t>
  </si>
  <si>
    <t>(b)  Balanced exhaust and supply fans tested and meeting ASHRAE 62.2 whole-house ventilation requirements described above.</t>
  </si>
  <si>
    <t>(a)  Exhaust or supply only system tested and meeting ASHRAE 62.2 whole-house ventilation requirements described above.</t>
  </si>
  <si>
    <r>
      <rPr>
        <b/>
        <sz val="11"/>
        <color theme="1"/>
        <rFont val="Calibri"/>
        <family val="2"/>
        <scheme val="minor"/>
      </rPr>
      <t>Whole building ventilation</t>
    </r>
    <r>
      <rPr>
        <sz val="11"/>
        <color theme="1"/>
        <rFont val="Calibri"/>
        <family val="2"/>
        <scheme val="minor"/>
      </rPr>
      <t xml:space="preserve"> is implemented in accordance with ASHRAE 62.2.  Air Leakage Report must be provided to evidence compliance.</t>
    </r>
  </si>
  <si>
    <t>Energy efficiency before onsite energy generation via PV or wind as determined by HERS index without PV or wind, or by overall UA of thermal enclosure system.</t>
  </si>
  <si>
    <t>HERS Index with onsite energy generation qualifies for this certification level</t>
  </si>
  <si>
    <t>Minimum ventilation requirement to satisfy ASHRAE 62.2 per Air Leakage Report</t>
  </si>
  <si>
    <t>Is ASHRAE 62.2 minimum ventilation requirement satisfied for this project?</t>
  </si>
  <si>
    <t>REM/Rate Air Leakage Report must be attached to document satisfaction of this mandatory requirement.</t>
  </si>
  <si>
    <t>Permit Date:</t>
  </si>
  <si>
    <t>Permit Number:</t>
  </si>
  <si>
    <t>BGNM Certification Fee:  Go to CertifiedGreenNM.org for current pricing and to pay for certification.</t>
  </si>
  <si>
    <r>
      <t xml:space="preserve">Projected ACH50 </t>
    </r>
    <r>
      <rPr>
        <sz val="11"/>
        <color theme="1"/>
        <rFont val="Calibri"/>
        <family val="2"/>
      </rPr>
      <t>↓</t>
    </r>
  </si>
  <si>
    <t>* A REVISION AND UPGRADE IN APRIL 2018 involves modification to practices 1.1.1 and 1.4.3.</t>
  </si>
  <si>
    <r>
      <t xml:space="preserve">The Silver level of certification requires completion of all Mandatory Practices.  </t>
    </r>
    <r>
      <rPr>
        <sz val="14"/>
        <color rgb="FFFF0000"/>
        <rFont val="Calibri"/>
        <family val="2"/>
        <scheme val="minor"/>
      </rPr>
      <t xml:space="preserve">The modification in April 2018 involve two ways to achieve silver level and above.  A HERS 60 before PV is added, </t>
    </r>
    <r>
      <rPr>
        <b/>
        <u/>
        <sz val="14"/>
        <color rgb="FFFF0000"/>
        <rFont val="Calibri"/>
        <family val="2"/>
        <scheme val="minor"/>
      </rPr>
      <t>OR</t>
    </r>
    <r>
      <rPr>
        <sz val="14"/>
        <color rgb="FFFF0000"/>
        <rFont val="Calibri"/>
        <family val="2"/>
        <scheme val="minor"/>
      </rPr>
      <t xml:space="preserve"> a HERS 70 before PV </t>
    </r>
    <r>
      <rPr>
        <b/>
        <u/>
        <sz val="14"/>
        <color rgb="FFFF0000"/>
        <rFont val="Calibri"/>
        <family val="2"/>
        <scheme val="minor"/>
      </rPr>
      <t>AND</t>
    </r>
    <r>
      <rPr>
        <sz val="14"/>
        <color rgb="FFFF0000"/>
        <rFont val="Calibri"/>
        <family val="2"/>
        <scheme val="minor"/>
      </rPr>
      <t xml:space="preserve"> a shell overall UA equal to or better than the 2015 IECC.</t>
    </r>
  </si>
  <si>
    <t>Full Business Name or Owner/Builder Name</t>
  </si>
  <si>
    <t>PDF of '4b Indoor Water Testing' page sent by Green Verifier</t>
  </si>
  <si>
    <t>PDF of '4a WEiR Index' page sent by Green Verifier.</t>
  </si>
  <si>
    <t>PDF of 2015 IECC Energy UA Compliance report from HERS Rater.</t>
  </si>
  <si>
    <t>4a WEiR Index</t>
  </si>
  <si>
    <t>4b Indoor Water Testing</t>
  </si>
  <si>
    <t>The Indoor Water Testing sheet is to document manufacturer's specifications of water fixtures and appliances, field verification of flow rates, water waste while waiting for hot water, etc.</t>
  </si>
  <si>
    <t>8   2015 IECC Insulation Requirements</t>
  </si>
  <si>
    <r>
      <rPr>
        <b/>
        <sz val="12"/>
        <color rgb="FFFAAA96"/>
        <rFont val="Calibri"/>
        <family val="2"/>
        <scheme val="minor"/>
      </rPr>
      <t>2015 IECC</t>
    </r>
    <r>
      <rPr>
        <b/>
        <sz val="12"/>
        <color theme="0"/>
        <rFont val="Calibri"/>
        <family val="2"/>
        <scheme val="minor"/>
      </rPr>
      <t xml:space="preserve"> -- Table 402.1.1
Insulation and Fenestration Requirements by Component (a)
The insulation requirements below is from the 2015 International Energy Conservation Code (IECC).  This information is reproduced below for your convenience.  You should refer to the 2015 IECC for the complete footnote references and to the general IECC requirements for the building thermal envelope.</t>
    </r>
  </si>
  <si>
    <t>Ceiling
R-Value (z)</t>
  </si>
  <si>
    <t>Footnotes:</t>
  </si>
  <si>
    <t>(c)  "15/19" means R-15 continuous insulation on the interior or exterior of the home or R-19 cavity insulation at the interior of the basement wall.  "15/19" shall be permitted to be met with R-13 cavity insulation on the interior of the basement wall plus R-5 continuous insulation on the interior or exterior of the home.  "10/13" means R-10 continuous insulation on the interior or exterior of the home or R-13 cavity insulation at the interior of the basement wall.</t>
  </si>
  <si>
    <t xml:space="preserve">(d)  R-5 shall be added to the required slab edge R-values for heated slabs.  Insulation depth shall be the depth of the footing or 2 feet, whichever is less in Climate Zones 1 through 3 for heated slabs.  </t>
  </si>
  <si>
    <t xml:space="preserve">(b)  The fenestration U-factor column excludes skylights.  The SHGC column applies to all glazed fenestration.  Exception: Skylights may be excluded from glazed fenestration SHGC requirements in Climate Zones 1 through 3 where the SHGC for such skylights does not exceed 0.30. </t>
  </si>
  <si>
    <t>Glazed
Fenestration
SHGC (b)</t>
  </si>
  <si>
    <t>The second R-value applies when more than half the insulation is on the interior of the mass wall.</t>
  </si>
  <si>
    <t>(i)  The second R-value applies when more than half the insulation is on the interior of the mass wall.</t>
  </si>
  <si>
    <t>(a)  R-values are minimums.  U-factors and SHGCs are maximums.  When insulation is installed in a cavity which is less than the label or design thickness of the insulation, the installed R-value of the insulation shall not be less than the R-value specified in the table.</t>
  </si>
  <si>
    <t>2015 IECC
Insulation
Requirements</t>
  </si>
  <si>
    <t xml:space="preserve">Verifier must determine if the home has hot water recirculation system(s) that services all shower areas and the kitchen.  If the home does not have hot water recirculation system(s) that services all shower areas and the kitchen, the verifier must determine the volume of structural water waste from the shower head or kitchen sink faucet that is farthest from the hot water heater.  If the home does have hot water recirculation system(s) that services all shower areas and the kitchen, the verifier must determine the volume of structural water waste from every shower head and the kitchen faucet and the worst-case of those measurements shall be the structural water waste for the home. </t>
  </si>
  <si>
    <t>FarthestWaterFixture</t>
  </si>
  <si>
    <t>Kitchen sink faucet</t>
  </si>
  <si>
    <t>Master shower</t>
  </si>
  <si>
    <t>Second Shower</t>
  </si>
  <si>
    <t>Third shower</t>
  </si>
  <si>
    <t>Fourth shower</t>
  </si>
  <si>
    <t>Does the home have hot water recirculation system(s) that services all showers and kitchen sink? ---&gt;</t>
  </si>
  <si>
    <t>If Yes, type of hot water recirculation system? ---&gt;</t>
  </si>
  <si>
    <t>Is there an aquastat sensor? ---&gt;</t>
  </si>
  <si>
    <t xml:space="preserve">If No, what fixture is farthest from water heater? ---&gt;  </t>
  </si>
  <si>
    <t>Structural Hot Water Waste  (Water Wasted Before Temperature Reaches 100° at 'Worst Case' Fixture)</t>
  </si>
  <si>
    <t>Shower Heads</t>
  </si>
  <si>
    <r>
      <t xml:space="preserve">Gallons    </t>
    </r>
    <r>
      <rPr>
        <b/>
        <sz val="11"/>
        <color theme="3"/>
        <rFont val="Calibri"/>
        <family val="2"/>
        <scheme val="minor"/>
      </rPr>
      <t>ENTER ON WEiR TAB.</t>
    </r>
    <r>
      <rPr>
        <sz val="11"/>
        <color theme="1"/>
        <rFont val="Calibri"/>
        <family val="2"/>
        <scheme val="minor"/>
      </rPr>
      <t xml:space="preserve">  This comes from the information below in the Kitchen Faucets and Shower Heads sections.</t>
    </r>
  </si>
  <si>
    <t>(z)  Where R-38 insulation would be required in the ceiling, installing R-30 over 100 percent of the ceiling area requiring insulation shall be deemed to satisfy the requirement for R-38 wherever the full height of uncompressed R-30 insulation extends over the wall top plates at the eaves.  Similarly, where R-49 insulation would be required in the ceiling, installing R-38 over 100 percent of the ceiling area requiring insulation shall be deemed to satisfy the requirement for R-49 insulation wherever the full height of uncompressed R-38 insulation extends over the wall top plates at the eaves.  This reduction shall not apply to the U-factor alternative approach in Section R402.1.4 and the total UA alternative in Section R402.1.5.  NOTE: THIS REDUCTION IN REQUIRED CEILING INSULATION COULD APPLY FOR HOMES WITH RAISED HEEL TRUSSES OR HOMES WITH FLAT ROOFS THAT ALLOW THE INSULATION DEPTH FOR THE REQUIRED R-VALUE OVER THE TOP PLATES OF EXTERIOR WALLS.</t>
  </si>
  <si>
    <t>PointList37</t>
  </si>
  <si>
    <t>Yes or No</t>
  </si>
  <si>
    <t>2015 IECC UA Compliance Report must be attached.  This report must indicate that building leakage is no greater than 3.0 ACH50 and must show that the building meets all requirements of the 2015 IECC.</t>
  </si>
  <si>
    <t>Greater than 3.00 ACH50</t>
  </si>
  <si>
    <t>Less than or equal to 3.00 ACH50</t>
  </si>
  <si>
    <t>Version 2018.01 (May 2018)</t>
  </si>
  <si>
    <t>2018.08</t>
  </si>
  <si>
    <t>On '3 Scoring &amp; Verification' tab added alternative practice 1.1.1(b) to allow homes with HERS indexes up to 70 to qualify for all levels of certification provided that the thermal enclosure system, as determined by 2015 IECC overall UA, is at least as good as the overall UA of the 2015 IECC reference home.</t>
  </si>
  <si>
    <t>On '3 Scoring &amp; Verification' tab for practice 1.4.3 added requirement that project must pass all requirements of 2015 IECC UA Compliance Report to receive the point.</t>
  </si>
  <si>
    <t>On '3 Scoring &amp; Verification' tab for practice 3.2.1 modified requirement so that satifying any version of ASHRAE 62.2 minimum ventilation will be okay.</t>
  </si>
  <si>
    <t>On '4b Indoor Water Testing' tab modified requirements for hot water recirculation loop as requested by Steve Hale and reorganized the information on the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</si>
</sst>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00_);_(&quot;$&quot;* \(#,##0.00\);_(&quot;$&quot;* &quot;-&quot;??_);_(@_)"/>
    <numFmt numFmtId="165" formatCode="_(* #,##0.00_);_(* \(#,##0.00\);_(* &quot;-&quot;??_);_(@_)"/>
    <numFmt numFmtId="166" formatCode="0.0"/>
    <numFmt numFmtId="167" formatCode="#,##0.0_);\(#,##0.0\)"/>
    <numFmt numFmtId="168" formatCode="0.0%"/>
    <numFmt numFmtId="169" formatCode="0.000"/>
    <numFmt numFmtId="170" formatCode="&quot;$&quot;#,##0.00_);[Red]\(&quot;$&quot;#,##0.00\);&quot;&quot;"/>
    <numFmt numFmtId="171" formatCode="#,##0_);[Red]\(#,##0\);&quot;&quot;"/>
    <numFmt numFmtId="172" formatCode="&quot;$&quot;#,##0.00"/>
    <numFmt numFmtId="173" formatCode="[$-409]d\-mmm\-yy;@"/>
    <numFmt numFmtId="174" formatCode="0.0_);\(0.0\)"/>
    <numFmt numFmtId="175" formatCode="#,##0.0"/>
    <numFmt numFmtId="176" formatCode="[$-409]mmmm\ d\,\ yyyy;@"/>
  </numFmts>
  <fonts count="15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u/>
      <sz val="11"/>
      <color theme="1"/>
      <name val="Calibri"/>
      <family val="2"/>
      <scheme val="minor"/>
    </font>
    <font>
      <sz val="11"/>
      <color theme="0"/>
      <name val="Calibri"/>
      <family val="2"/>
      <scheme val="minor"/>
    </font>
    <font>
      <b/>
      <sz val="11"/>
      <color rgb="FFFF0000"/>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24"/>
      <color theme="1"/>
      <name val="Calibri"/>
      <family val="2"/>
      <scheme val="minor"/>
    </font>
    <font>
      <sz val="16"/>
      <color theme="1"/>
      <name val="Calibri"/>
      <family val="2"/>
      <scheme val="minor"/>
    </font>
    <font>
      <b/>
      <sz val="22"/>
      <color rgb="FF0000FF"/>
      <name val="Calibri"/>
      <family val="2"/>
      <scheme val="minor"/>
    </font>
    <font>
      <b/>
      <sz val="11"/>
      <color theme="0"/>
      <name val="Calibri"/>
      <family val="2"/>
      <scheme val="minor"/>
    </font>
    <font>
      <sz val="8"/>
      <color theme="1"/>
      <name val="Calibri"/>
      <family val="2"/>
      <scheme val="minor"/>
    </font>
    <font>
      <b/>
      <sz val="11"/>
      <color theme="0" tint="-4.9989318521683403E-2"/>
      <name val="Calibri"/>
      <family val="2"/>
      <scheme val="minor"/>
    </font>
    <font>
      <b/>
      <sz val="12"/>
      <color theme="1"/>
      <name val="Calibri"/>
      <family val="2"/>
      <scheme val="minor"/>
    </font>
    <font>
      <b/>
      <sz val="14"/>
      <color theme="0"/>
      <name val="Calibri"/>
      <family val="2"/>
      <scheme val="minor"/>
    </font>
    <font>
      <b/>
      <u/>
      <sz val="12"/>
      <color theme="1"/>
      <name val="Calibri"/>
      <family val="2"/>
      <scheme val="minor"/>
    </font>
    <font>
      <b/>
      <sz val="16"/>
      <color theme="0"/>
      <name val="Calibri"/>
      <family val="2"/>
      <scheme val="minor"/>
    </font>
    <font>
      <sz val="9"/>
      <color theme="1"/>
      <name val="Calibri"/>
      <family val="2"/>
      <scheme val="minor"/>
    </font>
    <font>
      <sz val="9"/>
      <color rgb="FFFF0000"/>
      <name val="Calibri"/>
      <family val="2"/>
      <scheme val="minor"/>
    </font>
    <font>
      <sz val="10"/>
      <color rgb="FF000000"/>
      <name val="Times New Roman"/>
      <family val="1"/>
    </font>
    <font>
      <b/>
      <sz val="16"/>
      <color rgb="FF0000FF"/>
      <name val="Calibri"/>
      <family val="2"/>
      <scheme val="minor"/>
    </font>
    <font>
      <b/>
      <sz val="12"/>
      <color theme="0"/>
      <name val="Calibri"/>
      <family val="2"/>
      <scheme val="minor"/>
    </font>
    <font>
      <b/>
      <sz val="12"/>
      <color rgb="FFFAAA96"/>
      <name val="Calibri"/>
      <family val="2"/>
      <scheme val="minor"/>
    </font>
    <font>
      <b/>
      <sz val="11"/>
      <color theme="1"/>
      <name val="Calibri"/>
      <family val="2"/>
    </font>
    <font>
      <sz val="11"/>
      <color theme="1"/>
      <name val="Calibri"/>
      <family val="2"/>
    </font>
    <font>
      <sz val="8.25"/>
      <color theme="1"/>
      <name val="Calibri"/>
      <family val="2"/>
    </font>
    <font>
      <b/>
      <sz val="9"/>
      <color rgb="FFFF0000"/>
      <name val="Calibri"/>
      <family val="2"/>
      <scheme val="minor"/>
    </font>
    <font>
      <b/>
      <sz val="9"/>
      <color theme="1"/>
      <name val="Calibri"/>
      <family val="2"/>
      <scheme val="minor"/>
    </font>
    <font>
      <b/>
      <sz val="12"/>
      <color rgb="FF002060"/>
      <name val="Calibri"/>
      <family val="2"/>
      <scheme val="minor"/>
    </font>
    <font>
      <sz val="11"/>
      <color theme="1"/>
      <name val="Calibri"/>
      <family val="2"/>
      <scheme val="minor"/>
    </font>
    <font>
      <sz val="11"/>
      <color indexed="8"/>
      <name val="Calibri"/>
      <family val="2"/>
    </font>
    <font>
      <b/>
      <u/>
      <sz val="11"/>
      <color indexed="8"/>
      <name val="Calibri"/>
      <family val="2"/>
    </font>
    <font>
      <b/>
      <sz val="11"/>
      <color indexed="8"/>
      <name val="Calibri"/>
      <family val="2"/>
    </font>
    <font>
      <sz val="10"/>
      <color rgb="FFFF0000"/>
      <name val="Calibri"/>
      <family val="2"/>
    </font>
    <font>
      <sz val="10"/>
      <color indexed="8"/>
      <name val="Calibri"/>
      <family val="2"/>
    </font>
    <font>
      <sz val="9"/>
      <name val="Geneva"/>
    </font>
    <font>
      <sz val="10"/>
      <color indexed="8"/>
      <name val="Arial"/>
      <family val="2"/>
    </font>
    <font>
      <sz val="10"/>
      <color indexed="9"/>
      <name val="Arial"/>
      <family val="2"/>
    </font>
    <font>
      <sz val="11"/>
      <color indexed="9"/>
      <name val="Calibri"/>
      <family val="2"/>
    </font>
    <font>
      <sz val="10"/>
      <color indexed="20"/>
      <name val="Arial"/>
      <family val="2"/>
    </font>
    <font>
      <sz val="11"/>
      <color indexed="20"/>
      <name val="Calibri"/>
      <family val="2"/>
    </font>
    <font>
      <sz val="9"/>
      <color indexed="12"/>
      <name val="Geneva"/>
    </font>
    <font>
      <b/>
      <sz val="9"/>
      <color indexed="12"/>
      <name val="Geneva"/>
    </font>
    <font>
      <b/>
      <sz val="10"/>
      <color indexed="52"/>
      <name val="Arial"/>
      <family val="2"/>
    </font>
    <font>
      <b/>
      <sz val="11"/>
      <color indexed="52"/>
      <name val="Calibri"/>
      <family val="2"/>
    </font>
    <font>
      <b/>
      <sz val="10"/>
      <color indexed="9"/>
      <name val="Arial"/>
      <family val="2"/>
    </font>
    <font>
      <b/>
      <sz val="11"/>
      <color indexed="9"/>
      <name val="Calibri"/>
      <family val="2"/>
    </font>
    <font>
      <sz val="10"/>
      <name val="Arial"/>
      <family val="2"/>
    </font>
    <font>
      <i/>
      <sz val="10"/>
      <color indexed="23"/>
      <name val="Arial"/>
      <family val="2"/>
    </font>
    <font>
      <i/>
      <sz val="11"/>
      <color indexed="23"/>
      <name val="Calibri"/>
      <family val="2"/>
    </font>
    <font>
      <sz val="10"/>
      <color indexed="17"/>
      <name val="Arial"/>
      <family val="2"/>
    </font>
    <font>
      <sz val="11"/>
      <color indexed="17"/>
      <name val="Calibri"/>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u/>
      <sz val="10"/>
      <color indexed="12"/>
      <name val="Arial"/>
      <family val="2"/>
    </font>
    <font>
      <u/>
      <sz val="10"/>
      <color indexed="12"/>
      <name val="MS Sans Serif"/>
      <family val="2"/>
    </font>
    <font>
      <sz val="10"/>
      <color indexed="62"/>
      <name val="Arial"/>
      <family val="2"/>
    </font>
    <font>
      <sz val="11"/>
      <color indexed="62"/>
      <name val="Calibri"/>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name val="MS Sans Serif"/>
      <family val="2"/>
    </font>
    <font>
      <b/>
      <sz val="10"/>
      <color indexed="63"/>
      <name val="Arial"/>
      <family val="2"/>
    </font>
    <font>
      <b/>
      <sz val="11"/>
      <color indexed="63"/>
      <name val="Calibri"/>
      <family val="2"/>
    </font>
    <font>
      <sz val="9"/>
      <color indexed="10"/>
      <name val="Geneva"/>
    </font>
    <font>
      <b/>
      <sz val="18"/>
      <color indexed="56"/>
      <name val="Cambria"/>
      <family val="2"/>
    </font>
    <font>
      <b/>
      <sz val="10"/>
      <color indexed="8"/>
      <name val="Arial"/>
      <family val="2"/>
    </font>
    <font>
      <sz val="10"/>
      <name val="Geneva"/>
    </font>
    <font>
      <sz val="10"/>
      <color indexed="10"/>
      <name val="Arial"/>
      <family val="2"/>
    </font>
    <font>
      <sz val="11"/>
      <color indexed="10"/>
      <name val="Calibri"/>
      <family val="2"/>
    </font>
    <font>
      <sz val="10"/>
      <name val="Calibri"/>
      <family val="2"/>
    </font>
    <font>
      <sz val="10"/>
      <color theme="1"/>
      <name val="Calibri"/>
      <family val="2"/>
      <scheme val="minor"/>
    </font>
    <font>
      <b/>
      <sz val="10"/>
      <color theme="1"/>
      <name val="Calibri"/>
      <family val="2"/>
      <scheme val="minor"/>
    </font>
    <font>
      <b/>
      <sz val="10"/>
      <color theme="0"/>
      <name val="Calibri"/>
      <family val="2"/>
      <scheme val="minor"/>
    </font>
    <font>
      <b/>
      <sz val="10"/>
      <name val="Calibri"/>
      <family val="2"/>
      <scheme val="minor"/>
    </font>
    <font>
      <b/>
      <sz val="11"/>
      <color theme="0"/>
      <name val="Calibri"/>
      <family val="2"/>
    </font>
    <font>
      <b/>
      <sz val="10"/>
      <color theme="0"/>
      <name val="Calibri"/>
      <family val="2"/>
    </font>
    <font>
      <i/>
      <sz val="6"/>
      <color theme="0"/>
      <name val="Calibri"/>
      <family val="2"/>
      <scheme val="minor"/>
    </font>
    <font>
      <b/>
      <sz val="8"/>
      <color theme="0"/>
      <name val="Calibri"/>
      <family val="2"/>
      <scheme val="minor"/>
    </font>
    <font>
      <b/>
      <i/>
      <sz val="8"/>
      <color theme="0"/>
      <name val="Calibri"/>
      <family val="2"/>
      <scheme val="minor"/>
    </font>
    <font>
      <sz val="8"/>
      <name val="Calibri"/>
      <family val="2"/>
      <scheme val="minor"/>
    </font>
    <font>
      <b/>
      <sz val="10"/>
      <color rgb="FFFF0000"/>
      <name val="Calibri"/>
      <family val="2"/>
      <scheme val="minor"/>
    </font>
    <font>
      <b/>
      <sz val="18"/>
      <color theme="1"/>
      <name val="Calibri"/>
      <family val="2"/>
      <scheme val="minor"/>
    </font>
    <font>
      <sz val="10"/>
      <color rgb="FFFF0000"/>
      <name val="Calibri"/>
      <family val="2"/>
      <scheme val="minor"/>
    </font>
    <font>
      <sz val="9"/>
      <color rgb="FF0070C0"/>
      <name val="Calibri"/>
      <family val="2"/>
      <scheme val="minor"/>
    </font>
    <font>
      <b/>
      <sz val="9"/>
      <name val="Calibri"/>
      <family val="2"/>
      <scheme val="minor"/>
    </font>
    <font>
      <b/>
      <sz val="9"/>
      <color theme="0"/>
      <name val="Calibri"/>
      <family val="2"/>
      <scheme val="minor"/>
    </font>
    <font>
      <sz val="10.45"/>
      <color theme="1"/>
      <name val="Calibri"/>
      <family val="2"/>
    </font>
    <font>
      <sz val="16"/>
      <color theme="0"/>
      <name val="Calibri"/>
      <family val="2"/>
      <scheme val="minor"/>
    </font>
    <font>
      <sz val="18"/>
      <color theme="0"/>
      <name val="Calibri"/>
      <family val="2"/>
      <scheme val="minor"/>
    </font>
    <font>
      <sz val="8"/>
      <color rgb="FFFF0000"/>
      <name val="Calibri"/>
      <family val="2"/>
      <scheme val="minor"/>
    </font>
    <font>
      <sz val="8"/>
      <color rgb="FF0000FF"/>
      <name val="Calibri"/>
      <family val="2"/>
      <scheme val="minor"/>
    </font>
    <font>
      <i/>
      <sz val="11"/>
      <color theme="1"/>
      <name val="Calibri"/>
      <family val="2"/>
      <scheme val="minor"/>
    </font>
    <font>
      <b/>
      <sz val="16"/>
      <color theme="1"/>
      <name val="Calibri"/>
      <family val="2"/>
      <scheme val="minor"/>
    </font>
    <font>
      <i/>
      <sz val="10"/>
      <color theme="1"/>
      <name val="Calibri"/>
      <family val="2"/>
      <scheme val="minor"/>
    </font>
    <font>
      <b/>
      <sz val="8.5"/>
      <color theme="1"/>
      <name val="Calibri"/>
      <family val="2"/>
      <scheme val="minor"/>
    </font>
    <font>
      <b/>
      <sz val="8.5"/>
      <color theme="1"/>
      <name val="Calibri"/>
      <family val="2"/>
    </font>
    <font>
      <sz val="9"/>
      <color indexed="81"/>
      <name val="Tahoma"/>
      <family val="2"/>
    </font>
    <font>
      <b/>
      <sz val="9"/>
      <color indexed="81"/>
      <name val="Tahoma"/>
      <family val="2"/>
    </font>
    <font>
      <i/>
      <sz val="8"/>
      <color rgb="FFFF0000"/>
      <name val="Calibri"/>
      <family val="2"/>
    </font>
    <font>
      <sz val="11"/>
      <color rgb="FFFFFFFF"/>
      <name val="Calibri"/>
      <family val="2"/>
    </font>
    <font>
      <b/>
      <sz val="10"/>
      <color rgb="FFFFFFFF"/>
      <name val="Calibri"/>
      <family val="2"/>
    </font>
    <font>
      <sz val="10"/>
      <color theme="0"/>
      <name val="Calibri"/>
      <family val="2"/>
      <scheme val="minor"/>
    </font>
    <font>
      <b/>
      <sz val="8"/>
      <color theme="1"/>
      <name val="Calibri"/>
      <family val="2"/>
      <scheme val="minor"/>
    </font>
    <font>
      <sz val="10"/>
      <color theme="1"/>
      <name val="Calibri"/>
      <family val="2"/>
    </font>
    <font>
      <b/>
      <sz val="11"/>
      <color theme="1"/>
      <name val="Calibri"/>
      <family val="2"/>
      <scheme val="minor"/>
    </font>
    <font>
      <b/>
      <sz val="22"/>
      <color rgb="FF0000FF"/>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1"/>
      <color theme="3"/>
      <name val="Calibri"/>
      <family val="2"/>
      <scheme val="minor"/>
    </font>
    <font>
      <sz val="36"/>
      <color theme="1"/>
      <name val="Monotype Corsiva"/>
      <family val="4"/>
    </font>
    <font>
      <sz val="11"/>
      <color rgb="FF000000"/>
      <name val="Calibri"/>
      <family val="2"/>
      <scheme val="minor"/>
    </font>
    <font>
      <sz val="14"/>
      <color theme="1"/>
      <name val="Calibri"/>
      <family val="2"/>
      <scheme val="minor"/>
    </font>
    <font>
      <sz val="14"/>
      <color theme="0"/>
      <name val="Calibri"/>
      <family val="2"/>
      <scheme val="minor"/>
    </font>
    <font>
      <b/>
      <u/>
      <sz val="14"/>
      <color theme="1"/>
      <name val="Calibri"/>
      <family val="2"/>
      <scheme val="minor"/>
    </font>
    <font>
      <sz val="14"/>
      <name val="Calibri"/>
      <family val="2"/>
      <scheme val="minor"/>
    </font>
    <font>
      <sz val="14"/>
      <color rgb="FFFF0000"/>
      <name val="Calibri"/>
      <family val="2"/>
      <scheme val="minor"/>
    </font>
    <font>
      <b/>
      <i/>
      <sz val="11"/>
      <color theme="1"/>
      <name val="Calibri"/>
      <family val="2"/>
      <scheme val="minor"/>
    </font>
    <font>
      <sz val="8.5"/>
      <color theme="1"/>
      <name val="Calibri"/>
      <family val="2"/>
      <scheme val="minor"/>
    </font>
    <font>
      <b/>
      <sz val="12"/>
      <color rgb="FFFF0000"/>
      <name val="Calibri"/>
      <family val="2"/>
      <scheme val="minor"/>
    </font>
    <font>
      <sz val="11"/>
      <color theme="3" tint="-0.24994659260841701"/>
      <name val="Calibri"/>
      <family val="2"/>
      <scheme val="minor"/>
    </font>
    <font>
      <sz val="9.5"/>
      <color theme="1"/>
      <name val="Calibri"/>
      <family val="2"/>
      <scheme val="minor"/>
    </font>
    <font>
      <b/>
      <i/>
      <sz val="11"/>
      <color theme="3" tint="-0.24994659260841701"/>
      <name val="Calibri"/>
      <family val="2"/>
      <scheme val="minor"/>
    </font>
    <font>
      <sz val="9.5"/>
      <color theme="1"/>
      <name val="Calibri"/>
      <family val="2"/>
    </font>
    <font>
      <sz val="8.8000000000000007"/>
      <color theme="1"/>
      <name val="Calibri"/>
      <family val="2"/>
      <scheme val="minor"/>
    </font>
    <font>
      <sz val="5"/>
      <color rgb="FF0000FF"/>
      <name val="Calibri"/>
      <family val="2"/>
      <scheme val="minor"/>
    </font>
    <font>
      <b/>
      <sz val="14"/>
      <color rgb="FFFF0000"/>
      <name val="Calibri"/>
      <family val="2"/>
      <scheme val="minor"/>
    </font>
    <font>
      <sz val="5"/>
      <color theme="1"/>
      <name val="Calibri"/>
      <family val="2"/>
      <scheme val="minor"/>
    </font>
    <font>
      <b/>
      <u/>
      <sz val="11"/>
      <color rgb="FFFF0000"/>
      <name val="Calibri"/>
      <family val="2"/>
      <scheme val="minor"/>
    </font>
    <font>
      <sz val="11"/>
      <name val="Wingdings"/>
      <charset val="2"/>
    </font>
    <font>
      <b/>
      <sz val="16"/>
      <color rgb="FFFF0000"/>
      <name val="Calibri"/>
      <family val="2"/>
      <scheme val="minor"/>
    </font>
    <font>
      <b/>
      <u/>
      <sz val="14"/>
      <color rgb="FFFF0000"/>
      <name val="Calibri"/>
      <family val="2"/>
      <scheme val="minor"/>
    </font>
  </fonts>
  <fills count="71">
    <fill>
      <patternFill patternType="none"/>
    </fill>
    <fill>
      <patternFill patternType="gray125"/>
    </fill>
    <fill>
      <patternFill patternType="solid">
        <fgColor rgb="FF0000FF"/>
        <bgColor indexed="64"/>
      </patternFill>
    </fill>
    <fill>
      <patternFill patternType="solid">
        <fgColor rgb="FF008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0070C0"/>
        <bgColor indexed="64"/>
      </patternFill>
    </fill>
    <fill>
      <patternFill patternType="solid">
        <fgColor theme="0" tint="-0.14996795556505021"/>
        <bgColor indexed="64"/>
      </patternFill>
    </fill>
    <fill>
      <patternFill patternType="solid">
        <fgColor theme="1"/>
        <bgColor indexed="64"/>
      </patternFill>
    </fill>
    <fill>
      <patternFill patternType="solid">
        <fgColor rgb="FF0000CC"/>
        <bgColor indexed="64"/>
      </patternFill>
    </fill>
    <fill>
      <patternFill patternType="solid">
        <fgColor rgb="FF0000CC"/>
        <bgColor theme="0"/>
      </patternFill>
    </fill>
    <fill>
      <patternFill patternType="solid">
        <fgColor rgb="FF800080"/>
        <bgColor indexed="64"/>
      </patternFill>
    </fill>
    <fill>
      <patternFill patternType="solid">
        <fgColor rgb="FF663300"/>
        <bgColor indexed="64"/>
      </patternFill>
    </fill>
    <fill>
      <patternFill patternType="solid">
        <fgColor rgb="FF800080"/>
        <bgColor theme="0"/>
      </patternFill>
    </fill>
    <fill>
      <patternFill patternType="solid">
        <fgColor rgb="FF663300"/>
        <bgColor theme="0"/>
      </patternFill>
    </fill>
    <fill>
      <patternFill patternType="solid">
        <fgColor theme="1"/>
        <bgColor theme="0"/>
      </patternFill>
    </fill>
    <fill>
      <patternFill patternType="solid">
        <fgColor rgb="FFC8FFAF"/>
        <bgColor indexed="64"/>
      </patternFill>
    </fill>
    <fill>
      <patternFill patternType="solid">
        <fgColor rgb="FFFFC000"/>
        <bgColor indexed="64"/>
      </patternFill>
    </fill>
    <fill>
      <patternFill patternType="solid">
        <fgColor rgb="FFFFFF99"/>
        <bgColor indexed="64"/>
      </patternFill>
    </fill>
    <fill>
      <patternFill patternType="solid">
        <fgColor rgb="FF92D05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rgb="FFFFCCFF"/>
        <bgColor indexed="64"/>
      </patternFill>
    </fill>
    <fill>
      <patternFill patternType="solid">
        <fgColor theme="4" tint="0.59996337778862885"/>
        <bgColor indexed="64"/>
      </patternFill>
    </fill>
    <fill>
      <patternFill patternType="solid">
        <fgColor rgb="FFB8CCE4"/>
        <bgColor indexed="64"/>
      </patternFill>
    </fill>
    <fill>
      <patternFill patternType="solid">
        <fgColor theme="2" tint="-0.24994659260841701"/>
        <bgColor indexed="64"/>
      </patternFill>
    </fill>
    <fill>
      <patternFill patternType="gray125">
        <bgColor auto="1"/>
      </patternFill>
    </fill>
    <fill>
      <patternFill patternType="solid">
        <fgColor theme="0"/>
        <bgColor indexed="64"/>
      </patternFill>
    </fill>
    <fill>
      <patternFill patternType="solid">
        <fgColor theme="4" tint="-0.24994659260841701"/>
        <bgColor indexed="64"/>
      </patternFill>
    </fill>
    <fill>
      <patternFill patternType="solid">
        <fgColor rgb="FF5757FF"/>
        <bgColor indexed="64"/>
      </patternFill>
    </fill>
    <fill>
      <patternFill patternType="solid">
        <fgColor rgb="FFB45A00"/>
        <bgColor indexed="64"/>
      </patternFill>
    </fill>
    <fill>
      <patternFill patternType="solid">
        <fgColor rgb="FFB45A00"/>
        <bgColor rgb="FF000000"/>
      </patternFill>
    </fill>
    <fill>
      <patternFill patternType="solid">
        <fgColor theme="7" tint="0.39994506668294322"/>
        <bgColor indexed="64"/>
      </patternFill>
    </fill>
    <fill>
      <patternFill patternType="solid">
        <fgColor theme="2"/>
        <bgColor indexed="64"/>
      </patternFill>
    </fill>
    <fill>
      <patternFill patternType="solid">
        <fgColor rgb="FF0000FF"/>
        <bgColor theme="0"/>
      </patternFill>
    </fill>
    <fill>
      <patternFill patternType="solid">
        <fgColor rgb="FFE6FFCD"/>
        <bgColor indexed="64"/>
      </patternFill>
    </fill>
    <fill>
      <patternFill patternType="solid">
        <fgColor rgb="FFE6FFCD"/>
        <bgColor theme="6" tint="-0.24994659260841701"/>
      </patternFill>
    </fill>
    <fill>
      <patternFill patternType="solid">
        <fgColor rgb="FFE6FFCD"/>
        <bgColor rgb="FF85E766"/>
      </patternFill>
    </fill>
    <fill>
      <patternFill patternType="solid">
        <fgColor rgb="FFE6FFCD"/>
        <bgColor rgb="FF000000"/>
      </patternFill>
    </fill>
    <fill>
      <patternFill patternType="solid">
        <fgColor rgb="FFB1A0C7"/>
        <bgColor indexed="64"/>
      </patternFill>
    </fill>
    <fill>
      <patternFill patternType="solid">
        <fgColor rgb="FF7DC87D"/>
        <bgColor indexed="64"/>
      </patternFill>
    </fill>
    <fill>
      <patternFill patternType="solid">
        <fgColor rgb="FFB400C8"/>
        <bgColor indexed="64"/>
      </patternFill>
    </fill>
    <fill>
      <patternFill patternType="solid">
        <fgColor rgb="FFB400C8"/>
        <bgColor rgb="FF000000"/>
      </patternFill>
    </fill>
  </fills>
  <borders count="15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medium">
        <color auto="1"/>
      </top>
      <bottom/>
      <diagonal/>
    </border>
    <border>
      <left style="thin">
        <color auto="1"/>
      </left>
      <right style="thin">
        <color auto="1"/>
      </right>
      <top style="hair">
        <color auto="1"/>
      </top>
      <bottom/>
      <diagonal/>
    </border>
    <border>
      <left/>
      <right style="thin">
        <color auto="1"/>
      </right>
      <top/>
      <bottom style="hair">
        <color auto="1"/>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style="thin">
        <color auto="1"/>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diagonal/>
    </border>
    <border>
      <left style="hair">
        <color auto="1"/>
      </left>
      <right style="thin">
        <color auto="1"/>
      </right>
      <top/>
      <bottom/>
      <diagonal/>
    </border>
    <border>
      <left style="thin">
        <color indexed="22"/>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12"/>
      </bottom>
      <diagonal/>
    </border>
    <border>
      <left/>
      <right/>
      <top style="thin">
        <color indexed="21"/>
      </top>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medium">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bottom/>
      <diagonal/>
    </border>
    <border>
      <left/>
      <right style="thin">
        <color rgb="FF000000"/>
      </right>
      <top style="hair">
        <color auto="1"/>
      </top>
      <bottom style="hair">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bottom/>
      <diagonal/>
    </border>
    <border>
      <left/>
      <right style="thick">
        <color auto="1"/>
      </right>
      <top style="thin">
        <color auto="1"/>
      </top>
      <bottom/>
      <diagonal/>
    </border>
    <border>
      <left/>
      <right style="thick">
        <color auto="1"/>
      </right>
      <top/>
      <bottom/>
      <diagonal/>
    </border>
    <border>
      <left style="medium">
        <color auto="1"/>
      </left>
      <right style="hair">
        <color auto="1"/>
      </right>
      <top style="thin">
        <color auto="1"/>
      </top>
      <bottom/>
      <diagonal/>
    </border>
    <border>
      <left style="medium">
        <color auto="1"/>
      </left>
      <right style="hair">
        <color auto="1"/>
      </right>
      <top/>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diagonal/>
    </border>
    <border>
      <left/>
      <right style="thick">
        <color auto="1"/>
      </right>
      <top style="medium">
        <color auto="1"/>
      </top>
      <bottom style="thin">
        <color auto="1"/>
      </bottom>
      <diagonal/>
    </border>
    <border>
      <left style="thick">
        <color auto="1"/>
      </left>
      <right/>
      <top/>
      <bottom/>
      <diagonal/>
    </border>
    <border>
      <left/>
      <right style="thick">
        <color auto="1"/>
      </right>
      <top style="thin">
        <color auto="1"/>
      </top>
      <bottom style="thin">
        <color auto="1"/>
      </bottom>
      <diagonal/>
    </border>
    <border>
      <left style="thick">
        <color auto="1"/>
      </left>
      <right/>
      <top/>
      <bottom style="thin">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style="thick">
        <color auto="1"/>
      </left>
      <right/>
      <top style="thin">
        <color auto="1"/>
      </top>
      <bottom/>
      <diagonal/>
    </border>
    <border>
      <left/>
      <right style="thick">
        <color auto="1"/>
      </right>
      <top style="medium">
        <color auto="1"/>
      </top>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medium">
        <color auto="1"/>
      </bottom>
      <diagonal/>
    </border>
    <border>
      <left style="thick">
        <color auto="1"/>
      </left>
      <right/>
      <top style="medium">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hair">
        <color auto="1"/>
      </left>
      <right style="thin">
        <color auto="1"/>
      </right>
      <top style="thin">
        <color auto="1"/>
      </top>
      <bottom style="thin">
        <color auto="1"/>
      </bottom>
      <diagonal/>
    </border>
    <border>
      <left style="thick">
        <color auto="1"/>
      </left>
      <right style="thin">
        <color auto="1"/>
      </right>
      <top/>
      <bottom style="thin">
        <color auto="1"/>
      </bottom>
      <diagonal/>
    </border>
  </borders>
  <cellStyleXfs count="213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41" fillId="0" borderId="0"/>
    <xf numFmtId="10" fontId="46" fillId="0" borderId="57" applyFont="0" applyFill="0" applyBorder="0" applyAlignment="0" applyProtection="0">
      <alignment horizontal="right"/>
    </xf>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7"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7"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7"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7"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7"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7"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7"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7"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7"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7"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9"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34" borderId="0" applyNumberFormat="0" applyBorder="0" applyAlignment="0" applyProtection="0"/>
    <xf numFmtId="0" fontId="49"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1" fillId="24" borderId="0" applyNumberFormat="0" applyBorder="0" applyAlignment="0" applyProtection="0"/>
    <xf numFmtId="0" fontId="50" fillId="24" borderId="0" applyNumberFormat="0" applyBorder="0" applyAlignment="0" applyProtection="0"/>
    <xf numFmtId="0" fontId="51"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3" fontId="52" fillId="0" borderId="0" applyNumberFormat="0" applyFill="0" applyBorder="0" applyAlignment="0" applyProtection="0"/>
    <xf numFmtId="3" fontId="53" fillId="0" borderId="0" applyNumberFormat="0" applyFill="0" applyBorder="0" applyAlignment="0" applyProtection="0"/>
    <xf numFmtId="169" fontId="46" fillId="0" borderId="58" applyNumberFormat="0" applyFont="0" applyFill="0" applyAlignment="0">
      <protection locked="0"/>
    </xf>
    <xf numFmtId="0" fontId="54" fillId="41" borderId="59" applyNumberFormat="0" applyAlignment="0" applyProtection="0"/>
    <xf numFmtId="0" fontId="54" fillId="41" borderId="59" applyNumberFormat="0" applyAlignment="0" applyProtection="0"/>
    <xf numFmtId="0" fontId="54" fillId="41" borderId="59" applyNumberFormat="0" applyAlignment="0" applyProtection="0"/>
    <xf numFmtId="0" fontId="54" fillId="41" borderId="59" applyNumberFormat="0" applyAlignment="0" applyProtection="0"/>
    <xf numFmtId="0" fontId="55" fillId="41" borderId="59" applyNumberFormat="0" applyAlignment="0" applyProtection="0"/>
    <xf numFmtId="0" fontId="54" fillId="41" borderId="59" applyNumberFormat="0" applyAlignment="0" applyProtection="0"/>
    <xf numFmtId="0" fontId="55" fillId="41" borderId="59" applyNumberFormat="0" applyAlignment="0" applyProtection="0"/>
    <xf numFmtId="0" fontId="54" fillId="41" borderId="59" applyNumberFormat="0" applyAlignment="0" applyProtection="0"/>
    <xf numFmtId="0" fontId="54" fillId="41" borderId="59" applyNumberFormat="0" applyAlignment="0" applyProtection="0"/>
    <xf numFmtId="0" fontId="54" fillId="41" borderId="59" applyNumberFormat="0" applyAlignment="0" applyProtection="0"/>
    <xf numFmtId="0" fontId="54" fillId="41" borderId="59" applyNumberFormat="0" applyAlignment="0" applyProtection="0"/>
    <xf numFmtId="0" fontId="54" fillId="41" borderId="59" applyNumberFormat="0" applyAlignment="0" applyProtection="0"/>
    <xf numFmtId="0" fontId="54" fillId="41" borderId="59" applyNumberFormat="0" applyAlignment="0" applyProtection="0"/>
    <xf numFmtId="0" fontId="54" fillId="41" borderId="59" applyNumberFormat="0" applyAlignment="0" applyProtection="0"/>
    <xf numFmtId="0" fontId="56" fillId="42" borderId="60" applyNumberFormat="0" applyAlignment="0" applyProtection="0"/>
    <xf numFmtId="0" fontId="56" fillId="42" borderId="60" applyNumberFormat="0" applyAlignment="0" applyProtection="0"/>
    <xf numFmtId="0" fontId="56" fillId="42" borderId="60" applyNumberFormat="0" applyAlignment="0" applyProtection="0"/>
    <xf numFmtId="0" fontId="56" fillId="42" borderId="60" applyNumberFormat="0" applyAlignment="0" applyProtection="0"/>
    <xf numFmtId="0" fontId="57" fillId="42" borderId="60" applyNumberFormat="0" applyAlignment="0" applyProtection="0"/>
    <xf numFmtId="0" fontId="56" fillId="42" borderId="60" applyNumberFormat="0" applyAlignment="0" applyProtection="0"/>
    <xf numFmtId="0" fontId="57" fillId="42" borderId="60" applyNumberFormat="0" applyAlignment="0" applyProtection="0"/>
    <xf numFmtId="0" fontId="56" fillId="42" borderId="60" applyNumberFormat="0" applyAlignment="0" applyProtection="0"/>
    <xf numFmtId="0" fontId="56" fillId="42" borderId="60" applyNumberFormat="0" applyAlignment="0" applyProtection="0"/>
    <xf numFmtId="0" fontId="56" fillId="42" borderId="60" applyNumberFormat="0" applyAlignment="0" applyProtection="0"/>
    <xf numFmtId="0" fontId="56" fillId="42" borderId="60" applyNumberFormat="0" applyAlignment="0" applyProtection="0"/>
    <xf numFmtId="0" fontId="56" fillId="42" borderId="60" applyNumberFormat="0" applyAlignment="0" applyProtection="0"/>
    <xf numFmtId="0" fontId="56" fillId="42" borderId="60" applyNumberFormat="0" applyAlignment="0" applyProtection="0"/>
    <xf numFmtId="0" fontId="56" fillId="42" borderId="60" applyNumberFormat="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41" fillId="0" borderId="0" applyFont="0" applyFill="0" applyBorder="0" applyAlignment="0" applyProtection="0"/>
    <xf numFmtId="165"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170" fontId="58" fillId="0" borderId="0" applyFont="0" applyBorder="0" applyAlignment="0">
      <alignment horizontal="center"/>
    </xf>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25" borderId="0" applyNumberFormat="0" applyBorder="0" applyAlignment="0" applyProtection="0"/>
    <xf numFmtId="0" fontId="61" fillId="25" borderId="0" applyNumberFormat="0" applyBorder="0" applyAlignment="0" applyProtection="0"/>
    <xf numFmtId="0" fontId="62"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3" fillId="0" borderId="61" applyNumberFormat="0" applyFill="0" applyAlignment="0" applyProtection="0"/>
    <xf numFmtId="0" fontId="63" fillId="0" borderId="61" applyNumberFormat="0" applyFill="0" applyAlignment="0" applyProtection="0"/>
    <xf numFmtId="0" fontId="63" fillId="0" borderId="61" applyNumberFormat="0" applyFill="0" applyAlignment="0" applyProtection="0"/>
    <xf numFmtId="0" fontId="63" fillId="0" borderId="61" applyNumberFormat="0" applyFill="0" applyAlignment="0" applyProtection="0"/>
    <xf numFmtId="0" fontId="64" fillId="0" borderId="61" applyNumberFormat="0" applyFill="0" applyAlignment="0" applyProtection="0"/>
    <xf numFmtId="0" fontId="63" fillId="0" borderId="61" applyNumberFormat="0" applyFill="0" applyAlignment="0" applyProtection="0"/>
    <xf numFmtId="0" fontId="64" fillId="0" borderId="61" applyNumberFormat="0" applyFill="0" applyAlignment="0" applyProtection="0"/>
    <xf numFmtId="0" fontId="63" fillId="0" borderId="61" applyNumberFormat="0" applyFill="0" applyAlignment="0" applyProtection="0"/>
    <xf numFmtId="0" fontId="63" fillId="0" borderId="61" applyNumberFormat="0" applyFill="0" applyAlignment="0" applyProtection="0"/>
    <xf numFmtId="0" fontId="63" fillId="0" borderId="61" applyNumberFormat="0" applyFill="0" applyAlignment="0" applyProtection="0"/>
    <xf numFmtId="0" fontId="63" fillId="0" borderId="61" applyNumberFormat="0" applyFill="0" applyAlignment="0" applyProtection="0"/>
    <xf numFmtId="0" fontId="63" fillId="0" borderId="61" applyNumberFormat="0" applyFill="0" applyAlignment="0" applyProtection="0"/>
    <xf numFmtId="0" fontId="63" fillId="0" borderId="61" applyNumberFormat="0" applyFill="0" applyAlignment="0" applyProtection="0"/>
    <xf numFmtId="0" fontId="63" fillId="0" borderId="61"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6" fillId="0" borderId="62" applyNumberFormat="0" applyFill="0" applyAlignment="0" applyProtection="0"/>
    <xf numFmtId="0" fontId="65" fillId="0" borderId="62" applyNumberFormat="0" applyFill="0" applyAlignment="0" applyProtection="0"/>
    <xf numFmtId="0" fontId="66" fillId="0" borderId="62"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5" fillId="0" borderId="62"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8" fillId="0" borderId="63" applyNumberFormat="0" applyFill="0" applyAlignment="0" applyProtection="0"/>
    <xf numFmtId="0" fontId="67" fillId="0" borderId="63" applyNumberFormat="0" applyFill="0" applyAlignment="0" applyProtection="0"/>
    <xf numFmtId="0" fontId="68"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63"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xf numFmtId="0" fontId="70" fillId="0" borderId="0" applyNumberFormat="0" applyFill="0" applyBorder="0" applyAlignment="0" applyProtection="0">
      <alignment vertical="top"/>
      <protection locked="0"/>
    </xf>
    <xf numFmtId="0" fontId="71" fillId="0" borderId="0" applyNumberFormat="0" applyFill="0" applyBorder="0" applyAlignment="0" applyProtection="0"/>
    <xf numFmtId="0" fontId="72" fillId="28" borderId="59" applyNumberFormat="0" applyAlignment="0" applyProtection="0"/>
    <xf numFmtId="0" fontId="72" fillId="28" borderId="59" applyNumberFormat="0" applyAlignment="0" applyProtection="0"/>
    <xf numFmtId="0" fontId="72" fillId="28" borderId="59" applyNumberFormat="0" applyAlignment="0" applyProtection="0"/>
    <xf numFmtId="0" fontId="72" fillId="28" borderId="59" applyNumberFormat="0" applyAlignment="0" applyProtection="0"/>
    <xf numFmtId="0" fontId="73" fillId="28" borderId="59" applyNumberFormat="0" applyAlignment="0" applyProtection="0"/>
    <xf numFmtId="0" fontId="72" fillId="28" borderId="59" applyNumberFormat="0" applyAlignment="0" applyProtection="0"/>
    <xf numFmtId="0" fontId="73" fillId="28" borderId="59" applyNumberFormat="0" applyAlignment="0" applyProtection="0"/>
    <xf numFmtId="0" fontId="72" fillId="28" borderId="59" applyNumberFormat="0" applyAlignment="0" applyProtection="0"/>
    <xf numFmtId="0" fontId="72" fillId="28" borderId="59" applyNumberFormat="0" applyAlignment="0" applyProtection="0"/>
    <xf numFmtId="0" fontId="72" fillId="28" borderId="59" applyNumberFormat="0" applyAlignment="0" applyProtection="0"/>
    <xf numFmtId="0" fontId="72" fillId="28" borderId="59" applyNumberFormat="0" applyAlignment="0" applyProtection="0"/>
    <xf numFmtId="0" fontId="72" fillId="28" borderId="59" applyNumberFormat="0" applyAlignment="0" applyProtection="0"/>
    <xf numFmtId="0" fontId="72" fillId="28" borderId="59" applyNumberFormat="0" applyAlignment="0" applyProtection="0"/>
    <xf numFmtId="0" fontId="72" fillId="28" borderId="59" applyNumberFormat="0" applyAlignment="0" applyProtection="0"/>
    <xf numFmtId="4" fontId="52" fillId="43" borderId="64" applyNumberFormat="0" applyFont="0" applyBorder="0" applyAlignment="0" applyProtection="0"/>
    <xf numFmtId="0" fontId="74" fillId="0" borderId="65" applyNumberFormat="0" applyFill="0" applyAlignment="0" applyProtection="0"/>
    <xf numFmtId="0" fontId="74" fillId="0" borderId="65" applyNumberFormat="0" applyFill="0" applyAlignment="0" applyProtection="0"/>
    <xf numFmtId="0" fontId="74" fillId="0" borderId="65" applyNumberFormat="0" applyFill="0" applyAlignment="0" applyProtection="0"/>
    <xf numFmtId="0" fontId="74" fillId="0" borderId="65" applyNumberFormat="0" applyFill="0" applyAlignment="0" applyProtection="0"/>
    <xf numFmtId="0" fontId="75" fillId="0" borderId="65" applyNumberFormat="0" applyFill="0" applyAlignment="0" applyProtection="0"/>
    <xf numFmtId="0" fontId="74" fillId="0" borderId="65" applyNumberFormat="0" applyFill="0" applyAlignment="0" applyProtection="0"/>
    <xf numFmtId="0" fontId="75" fillId="0" borderId="65" applyNumberFormat="0" applyFill="0" applyAlignment="0" applyProtection="0"/>
    <xf numFmtId="0" fontId="74" fillId="0" borderId="65" applyNumberFormat="0" applyFill="0" applyAlignment="0" applyProtection="0"/>
    <xf numFmtId="0" fontId="74" fillId="0" borderId="65" applyNumberFormat="0" applyFill="0" applyAlignment="0" applyProtection="0"/>
    <xf numFmtId="0" fontId="74" fillId="0" borderId="65" applyNumberFormat="0" applyFill="0" applyAlignment="0" applyProtection="0"/>
    <xf numFmtId="0" fontId="74" fillId="0" borderId="65" applyNumberFormat="0" applyFill="0" applyAlignment="0" applyProtection="0"/>
    <xf numFmtId="0" fontId="74" fillId="0" borderId="65" applyNumberFormat="0" applyFill="0" applyAlignment="0" applyProtection="0"/>
    <xf numFmtId="0" fontId="74" fillId="0" borderId="65" applyNumberFormat="0" applyFill="0" applyAlignment="0" applyProtection="0"/>
    <xf numFmtId="0" fontId="74" fillId="0" borderId="65" applyNumberFormat="0" applyFill="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7" fillId="44" borderId="0" applyNumberFormat="0" applyBorder="0" applyAlignment="0" applyProtection="0"/>
    <xf numFmtId="0" fontId="76" fillId="44" borderId="0" applyNumberFormat="0" applyBorder="0" applyAlignment="0" applyProtection="0"/>
    <xf numFmtId="0" fontId="77"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8" fillId="0" borderId="0"/>
    <xf numFmtId="0" fontId="58" fillId="0" borderId="0"/>
    <xf numFmtId="0" fontId="5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40" fillId="0" borderId="0"/>
    <xf numFmtId="0" fontId="5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0" fontId="58" fillId="45" borderId="66" applyNumberFormat="0" applyFont="0" applyAlignment="0" applyProtection="0"/>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171" fontId="58" fillId="0" borderId="6" applyFont="0" applyFill="0" applyBorder="0" applyAlignment="0" applyProtection="0">
      <alignment horizontal="center"/>
    </xf>
    <xf numFmtId="3" fontId="46" fillId="46" borderId="64" applyNumberFormat="0" applyFont="0" applyBorder="0" applyAlignment="0" applyProtection="0"/>
    <xf numFmtId="0" fontId="79" fillId="41" borderId="67" applyNumberFormat="0" applyAlignment="0" applyProtection="0"/>
    <xf numFmtId="0" fontId="79" fillId="41" borderId="67" applyNumberFormat="0" applyAlignment="0" applyProtection="0"/>
    <xf numFmtId="0" fontId="79" fillId="41" borderId="67" applyNumberFormat="0" applyAlignment="0" applyProtection="0"/>
    <xf numFmtId="0" fontId="79" fillId="41" borderId="67" applyNumberFormat="0" applyAlignment="0" applyProtection="0"/>
    <xf numFmtId="0" fontId="80" fillId="41" borderId="67" applyNumberFormat="0" applyAlignment="0" applyProtection="0"/>
    <xf numFmtId="0" fontId="79" fillId="41" borderId="67" applyNumberFormat="0" applyAlignment="0" applyProtection="0"/>
    <xf numFmtId="0" fontId="80" fillId="41" borderId="67" applyNumberFormat="0" applyAlignment="0" applyProtection="0"/>
    <xf numFmtId="0" fontId="79" fillId="41" borderId="67" applyNumberFormat="0" applyAlignment="0" applyProtection="0"/>
    <xf numFmtId="0" fontId="79" fillId="41" borderId="67" applyNumberFormat="0" applyAlignment="0" applyProtection="0"/>
    <xf numFmtId="0" fontId="79" fillId="41" borderId="67" applyNumberFormat="0" applyAlignment="0" applyProtection="0"/>
    <xf numFmtId="0" fontId="79" fillId="41" borderId="67" applyNumberFormat="0" applyAlignment="0" applyProtection="0"/>
    <xf numFmtId="0" fontId="79" fillId="41" borderId="67" applyNumberFormat="0" applyAlignment="0" applyProtection="0"/>
    <xf numFmtId="0" fontId="79" fillId="41" borderId="67" applyNumberFormat="0" applyAlignment="0" applyProtection="0"/>
    <xf numFmtId="0" fontId="79" fillId="41" borderId="67" applyNumberFormat="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4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10" fontId="46" fillId="47" borderId="0" applyNumberFormat="0" applyFont="0" applyBorder="0" applyAlignment="0" applyProtection="0"/>
    <xf numFmtId="3" fontId="81" fillId="0" borderId="20" applyNumberFormat="0" applyFill="0" applyBorder="0" applyAlignment="0" applyProtection="0">
      <protection locked="0"/>
    </xf>
    <xf numFmtId="166" fontId="52" fillId="0" borderId="68" applyNumberFormat="0" applyFon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3" fontId="46" fillId="0" borderId="69" applyNumberFormat="0" applyFont="0" applyFill="0" applyAlignment="0" applyProtection="0">
      <alignment horizontal="right"/>
    </xf>
    <xf numFmtId="0" fontId="83" fillId="0" borderId="70" applyNumberFormat="0" applyFill="0" applyAlignment="0" applyProtection="0"/>
    <xf numFmtId="0" fontId="83" fillId="0" borderId="70" applyNumberFormat="0" applyFill="0" applyAlignment="0" applyProtection="0"/>
    <xf numFmtId="0" fontId="83" fillId="0" borderId="70" applyNumberFormat="0" applyFill="0" applyAlignment="0" applyProtection="0"/>
    <xf numFmtId="0" fontId="83" fillId="0" borderId="70" applyNumberFormat="0" applyFill="0" applyAlignment="0" applyProtection="0"/>
    <xf numFmtId="0" fontId="43" fillId="0" borderId="70" applyNumberFormat="0" applyFill="0" applyAlignment="0" applyProtection="0"/>
    <xf numFmtId="0" fontId="83" fillId="0" borderId="70" applyNumberFormat="0" applyFill="0" applyAlignment="0" applyProtection="0"/>
    <xf numFmtId="0" fontId="43" fillId="0" borderId="70" applyNumberFormat="0" applyFill="0" applyAlignment="0" applyProtection="0"/>
    <xf numFmtId="0" fontId="83" fillId="0" borderId="70" applyNumberFormat="0" applyFill="0" applyAlignment="0" applyProtection="0"/>
    <xf numFmtId="0" fontId="83" fillId="0" borderId="70" applyNumberFormat="0" applyFill="0" applyAlignment="0" applyProtection="0"/>
    <xf numFmtId="0" fontId="83" fillId="0" borderId="70" applyNumberFormat="0" applyFill="0" applyAlignment="0" applyProtection="0"/>
    <xf numFmtId="0" fontId="83" fillId="0" borderId="70" applyNumberFormat="0" applyFill="0" applyAlignment="0" applyProtection="0"/>
    <xf numFmtId="0" fontId="83" fillId="0" borderId="70" applyNumberFormat="0" applyFill="0" applyAlignment="0" applyProtection="0"/>
    <xf numFmtId="0" fontId="83" fillId="0" borderId="70" applyNumberFormat="0" applyFill="0" applyAlignment="0" applyProtection="0"/>
    <xf numFmtId="0" fontId="83" fillId="0" borderId="70" applyNumberFormat="0" applyFill="0" applyAlignment="0" applyProtection="0"/>
    <xf numFmtId="0" fontId="84" fillId="0" borderId="40" applyNumberFormat="0" applyFont="0" applyFill="0" applyAlignment="0">
      <protection locked="0"/>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053">
    <xf numFmtId="0" fontId="0" fillId="0" borderId="0" xfId="0"/>
    <xf numFmtId="0" fontId="0" fillId="0" borderId="0" xfId="0" applyAlignment="1">
      <alignment horizontal="left"/>
    </xf>
    <xf numFmtId="0" fontId="0" fillId="0" borderId="0" xfId="0"/>
    <xf numFmtId="0" fontId="0" fillId="0" borderId="0" xfId="0" applyProtection="1">
      <protection hidden="1"/>
    </xf>
    <xf numFmtId="0" fontId="0" fillId="0" borderId="71" xfId="0" applyBorder="1" applyAlignment="1">
      <alignment horizontal="left"/>
    </xf>
    <xf numFmtId="0" fontId="0" fillId="0" borderId="72" xfId="0" applyBorder="1" applyAlignment="1">
      <alignment horizontal="left"/>
    </xf>
    <xf numFmtId="0" fontId="0" fillId="0" borderId="74" xfId="0" applyBorder="1" applyAlignment="1">
      <alignment horizontal="left"/>
    </xf>
    <xf numFmtId="0" fontId="0" fillId="0" borderId="77" xfId="0" applyBorder="1" applyAlignment="1">
      <alignment horizontal="left"/>
    </xf>
    <xf numFmtId="0" fontId="0" fillId="0" borderId="15" xfId="0" applyBorder="1" applyAlignment="1">
      <alignment horizontal="left"/>
    </xf>
    <xf numFmtId="0" fontId="0" fillId="0" borderId="14" xfId="0" applyBorder="1" applyAlignment="1">
      <alignment horizontal="left"/>
    </xf>
    <xf numFmtId="0" fontId="0" fillId="0" borderId="71" xfId="0" applyBorder="1"/>
    <xf numFmtId="0" fontId="8" fillId="4" borderId="73" xfId="0" applyFont="1" applyFill="1" applyBorder="1" applyAlignment="1"/>
    <xf numFmtId="0" fontId="101" fillId="0" borderId="0" xfId="0" applyFont="1"/>
    <xf numFmtId="0" fontId="0" fillId="0" borderId="0" xfId="0" applyBorder="1" applyAlignment="1">
      <alignment horizontal="left"/>
    </xf>
    <xf numFmtId="0" fontId="0" fillId="0" borderId="73" xfId="0" applyBorder="1"/>
    <xf numFmtId="0" fontId="8" fillId="21" borderId="73" xfId="0" applyFont="1" applyFill="1" applyBorder="1"/>
    <xf numFmtId="0" fontId="0" fillId="0" borderId="73" xfId="0" applyBorder="1" applyAlignment="1">
      <alignment vertical="center"/>
    </xf>
    <xf numFmtId="0" fontId="8" fillId="0" borderId="73" xfId="0" applyFont="1" applyBorder="1" applyAlignment="1">
      <alignment vertical="center" wrapText="1"/>
    </xf>
    <xf numFmtId="0" fontId="8" fillId="0" borderId="73" xfId="0" applyFont="1" applyBorder="1"/>
    <xf numFmtId="0" fontId="43" fillId="7" borderId="73" xfId="646" applyFont="1" applyFill="1" applyBorder="1" applyAlignment="1">
      <alignment horizontal="center" wrapText="1"/>
    </xf>
    <xf numFmtId="0" fontId="43" fillId="6" borderId="73" xfId="646" applyFont="1" applyFill="1" applyBorder="1" applyAlignment="1">
      <alignment horizontal="center" wrapText="1"/>
    </xf>
    <xf numFmtId="0" fontId="0" fillId="0" borderId="73" xfId="0" applyBorder="1" applyAlignment="1">
      <alignment vertical="center" wrapText="1"/>
    </xf>
    <xf numFmtId="0" fontId="41" fillId="7" borderId="73" xfId="646" applyFill="1" applyBorder="1" applyAlignment="1">
      <alignment horizontal="left"/>
    </xf>
    <xf numFmtId="2" fontId="41" fillId="7" borderId="73" xfId="646" applyNumberFormat="1" applyFill="1" applyBorder="1" applyAlignment="1">
      <alignment horizontal="center"/>
    </xf>
    <xf numFmtId="0" fontId="41" fillId="6" borderId="73" xfId="646" applyFill="1" applyBorder="1" applyAlignment="1">
      <alignment horizontal="center"/>
    </xf>
    <xf numFmtId="0" fontId="41" fillId="6" borderId="73" xfId="646" applyFont="1" applyFill="1" applyBorder="1" applyAlignment="1">
      <alignment horizontal="center"/>
    </xf>
    <xf numFmtId="2" fontId="44" fillId="7" borderId="73" xfId="646" applyNumberFormat="1" applyFont="1" applyFill="1" applyBorder="1" applyAlignment="1">
      <alignment horizontal="center" vertical="center"/>
    </xf>
    <xf numFmtId="0" fontId="41" fillId="10" borderId="73" xfId="646" applyFill="1" applyBorder="1" applyAlignment="1">
      <alignment horizontal="center"/>
    </xf>
    <xf numFmtId="0" fontId="41" fillId="10" borderId="73" xfId="646" applyFont="1" applyFill="1" applyBorder="1" applyAlignment="1">
      <alignment horizontal="center"/>
    </xf>
    <xf numFmtId="0" fontId="41" fillId="7" borderId="73" xfId="646" applyFill="1" applyBorder="1" applyAlignment="1">
      <alignment horizontal="left" wrapText="1"/>
    </xf>
    <xf numFmtId="0" fontId="0" fillId="0" borderId="73" xfId="0" applyBorder="1" applyAlignment="1">
      <alignment wrapText="1"/>
    </xf>
    <xf numFmtId="2" fontId="45" fillId="7" borderId="73" xfId="646" applyNumberFormat="1" applyFont="1" applyFill="1" applyBorder="1" applyAlignment="1">
      <alignment horizontal="center" vertical="center"/>
    </xf>
    <xf numFmtId="2" fontId="87" fillId="7" borderId="73" xfId="646" applyNumberFormat="1" applyFont="1" applyFill="1" applyBorder="1" applyAlignment="1">
      <alignment horizontal="center" vertical="center"/>
    </xf>
    <xf numFmtId="0" fontId="43" fillId="22" borderId="73" xfId="646" applyFont="1" applyFill="1" applyBorder="1" applyAlignment="1">
      <alignment horizontal="center" wrapText="1"/>
    </xf>
    <xf numFmtId="0" fontId="41" fillId="22" borderId="73" xfId="646" applyFill="1" applyBorder="1" applyAlignment="1">
      <alignment horizontal="left"/>
    </xf>
    <xf numFmtId="168" fontId="41" fillId="22" borderId="73" xfId="646" applyNumberFormat="1" applyFill="1" applyBorder="1" applyAlignment="1">
      <alignment horizontal="center"/>
    </xf>
    <xf numFmtId="0" fontId="41" fillId="22" borderId="73" xfId="646" applyFill="1" applyBorder="1" applyAlignment="1">
      <alignment horizontal="center"/>
    </xf>
    <xf numFmtId="0" fontId="41" fillId="22" borderId="73" xfId="646" applyFont="1" applyFill="1" applyBorder="1" applyAlignment="1">
      <alignment horizontal="center"/>
    </xf>
    <xf numFmtId="168" fontId="0" fillId="0" borderId="73" xfId="0" applyNumberFormat="1" applyBorder="1" applyAlignment="1">
      <alignment horizontal="center" vertical="center"/>
    </xf>
    <xf numFmtId="0" fontId="0" fillId="0" borderId="72" xfId="0" applyBorder="1"/>
    <xf numFmtId="37" fontId="0" fillId="0" borderId="85" xfId="0" applyNumberFormat="1" applyBorder="1" applyAlignment="1" applyProtection="1">
      <alignment horizontal="left" vertical="center"/>
    </xf>
    <xf numFmtId="0" fontId="8" fillId="0" borderId="73" xfId="0" applyFont="1" applyFill="1" applyBorder="1" applyAlignment="1">
      <alignment vertical="center" wrapText="1"/>
    </xf>
    <xf numFmtId="0" fontId="0" fillId="0" borderId="73" xfId="0" applyFill="1" applyBorder="1" applyAlignment="1">
      <alignment vertical="center" wrapText="1"/>
    </xf>
    <xf numFmtId="0" fontId="0" fillId="0" borderId="73" xfId="0" applyFill="1" applyBorder="1" applyAlignment="1">
      <alignment vertical="center"/>
    </xf>
    <xf numFmtId="0" fontId="0" fillId="0" borderId="73" xfId="0" applyFill="1" applyBorder="1"/>
    <xf numFmtId="0" fontId="0" fillId="0" borderId="85" xfId="0" applyBorder="1" applyAlignment="1">
      <alignment horizontal="left"/>
    </xf>
    <xf numFmtId="0" fontId="0" fillId="0" borderId="72" xfId="0" applyFill="1" applyBorder="1" applyAlignment="1">
      <alignment horizontal="left"/>
    </xf>
    <xf numFmtId="0" fontId="12" fillId="5" borderId="73" xfId="0" applyFont="1" applyFill="1" applyBorder="1" applyAlignment="1">
      <alignment horizontal="left" vertical="top" wrapText="1"/>
    </xf>
    <xf numFmtId="0" fontId="117" fillId="10" borderId="73" xfId="646" applyFont="1" applyFill="1" applyBorder="1" applyAlignment="1">
      <alignment horizontal="center"/>
    </xf>
    <xf numFmtId="0" fontId="0" fillId="6" borderId="73" xfId="0" applyFill="1" applyBorder="1"/>
    <xf numFmtId="0" fontId="8" fillId="6" borderId="73" xfId="0" applyFont="1" applyFill="1" applyBorder="1" applyAlignment="1">
      <alignment horizontal="center"/>
    </xf>
    <xf numFmtId="1" fontId="0" fillId="6" borderId="73" xfId="0" applyNumberFormat="1" applyFill="1" applyBorder="1" applyAlignment="1">
      <alignment horizontal="center"/>
    </xf>
    <xf numFmtId="0" fontId="0" fillId="0" borderId="74" xfId="0" applyBorder="1" applyProtection="1">
      <protection hidden="1"/>
    </xf>
    <xf numFmtId="0" fontId="0" fillId="0" borderId="75" xfId="0" applyBorder="1" applyProtection="1">
      <protection hidden="1"/>
    </xf>
    <xf numFmtId="0" fontId="0" fillId="0" borderId="14" xfId="0" applyBorder="1" applyProtection="1">
      <protection hidden="1"/>
    </xf>
    <xf numFmtId="0" fontId="0" fillId="0" borderId="0" xfId="0" applyBorder="1" applyProtection="1">
      <protection hidden="1"/>
    </xf>
    <xf numFmtId="0" fontId="22" fillId="0" borderId="0" xfId="0" applyFont="1" applyProtection="1">
      <protection hidden="1"/>
    </xf>
    <xf numFmtId="0" fontId="0" fillId="0" borderId="0" xfId="0" applyNumberFormat="1" applyFont="1" applyFill="1" applyBorder="1" applyAlignment="1" applyProtection="1">
      <alignment vertical="top"/>
      <protection hidden="1"/>
    </xf>
    <xf numFmtId="166" fontId="0" fillId="18" borderId="73" xfId="0" applyNumberFormat="1" applyFont="1" applyFill="1" applyBorder="1" applyAlignment="1" applyProtection="1">
      <alignment horizontal="center" vertical="center"/>
      <protection hidden="1"/>
    </xf>
    <xf numFmtId="0" fontId="0" fillId="18" borderId="73" xfId="0" applyNumberFormat="1" applyFont="1" applyFill="1" applyBorder="1" applyAlignment="1" applyProtection="1">
      <alignment horizontal="center" vertical="center" shrinkToFit="1"/>
      <protection hidden="1"/>
    </xf>
    <xf numFmtId="3" fontId="0" fillId="18" borderId="73" xfId="0" applyNumberFormat="1" applyFont="1" applyFill="1" applyBorder="1" applyAlignment="1" applyProtection="1">
      <alignment horizontal="center" vertical="center"/>
      <protection hidden="1"/>
    </xf>
    <xf numFmtId="168" fontId="0" fillId="0" borderId="73" xfId="0" applyNumberFormat="1" applyFont="1" applyFill="1" applyBorder="1" applyAlignment="1" applyProtection="1">
      <alignment horizontal="center" vertical="center"/>
      <protection hidden="1"/>
    </xf>
    <xf numFmtId="2" fontId="0" fillId="18" borderId="73" xfId="0" applyNumberFormat="1" applyFont="1" applyFill="1" applyBorder="1" applyAlignment="1" applyProtection="1">
      <alignment horizontal="center" vertical="center"/>
      <protection hidden="1"/>
    </xf>
    <xf numFmtId="172" fontId="0" fillId="18" borderId="73" xfId="0" applyNumberFormat="1" applyFont="1" applyFill="1" applyBorder="1" applyAlignment="1" applyProtection="1">
      <alignment horizontal="center" vertical="center"/>
      <protection hidden="1"/>
    </xf>
    <xf numFmtId="3" fontId="0" fillId="0" borderId="73" xfId="0" applyNumberFormat="1" applyFont="1" applyFill="1" applyBorder="1" applyAlignment="1" applyProtection="1">
      <alignment horizontal="center" vertical="center"/>
      <protection hidden="1"/>
    </xf>
    <xf numFmtId="0" fontId="0" fillId="0" borderId="73" xfId="0" applyNumberFormat="1" applyFont="1" applyFill="1" applyBorder="1" applyAlignment="1" applyProtection="1">
      <alignment horizontal="left" vertical="center" indent="1"/>
      <protection hidden="1"/>
    </xf>
    <xf numFmtId="0" fontId="9" fillId="0" borderId="0" xfId="0" applyNumberFormat="1" applyFont="1" applyFill="1" applyBorder="1" applyAlignment="1" applyProtection="1">
      <alignment vertical="top"/>
      <protection hidden="1"/>
    </xf>
    <xf numFmtId="0" fontId="10" fillId="0" borderId="0" xfId="0" applyNumberFormat="1" applyFont="1" applyFill="1" applyBorder="1" applyAlignment="1" applyProtection="1">
      <alignment vertical="top" readingOrder="1"/>
      <protection hidden="1"/>
    </xf>
    <xf numFmtId="0" fontId="0" fillId="0" borderId="0" xfId="0" applyNumberFormat="1" applyFont="1" applyFill="1" applyBorder="1" applyAlignment="1" applyProtection="1">
      <alignment vertical="top" readingOrder="1"/>
      <protection hidden="1"/>
    </xf>
    <xf numFmtId="0" fontId="8" fillId="5" borderId="73" xfId="0" applyFont="1" applyFill="1" applyBorder="1" applyAlignment="1" applyProtection="1">
      <alignment horizontal="center" vertical="center" wrapText="1"/>
      <protection locked="0"/>
    </xf>
    <xf numFmtId="0" fontId="24" fillId="0" borderId="0" xfId="0" applyFont="1" applyAlignment="1" applyProtection="1">
      <alignment vertical="center"/>
      <protection hidden="1"/>
    </xf>
    <xf numFmtId="0" fontId="124" fillId="0" borderId="0" xfId="0" applyFont="1"/>
    <xf numFmtId="0" fontId="5" fillId="0" borderId="0" xfId="0" applyFont="1"/>
    <xf numFmtId="0" fontId="0" fillId="0" borderId="0" xfId="0" applyAlignment="1">
      <alignment horizontal="left" indent="1"/>
    </xf>
    <xf numFmtId="0" fontId="0" fillId="0" borderId="77" xfId="0" applyNumberFormat="1" applyFont="1" applyBorder="1" applyAlignment="1"/>
    <xf numFmtId="0" fontId="0" fillId="0" borderId="78" xfId="0" applyNumberFormat="1" applyFont="1" applyBorder="1" applyAlignment="1"/>
    <xf numFmtId="49" fontId="125" fillId="0" borderId="0" xfId="0" applyNumberFormat="1" applyFont="1" applyFill="1" applyAlignment="1">
      <alignment horizontal="center" vertical="center"/>
    </xf>
    <xf numFmtId="0" fontId="126" fillId="0" borderId="0" xfId="0" applyNumberFormat="1" applyFont="1" applyFill="1" applyBorder="1" applyAlignment="1">
      <alignment vertical="top"/>
    </xf>
    <xf numFmtId="0" fontId="0" fillId="0" borderId="0" xfId="0" applyNumberFormat="1" applyFont="1" applyFill="1" applyBorder="1" applyAlignment="1">
      <alignment vertical="top"/>
    </xf>
    <xf numFmtId="0" fontId="0" fillId="4" borderId="73" xfId="0" applyNumberFormat="1" applyFont="1" applyFill="1" applyBorder="1" applyAlignment="1">
      <alignment horizontal="left" vertical="top"/>
    </xf>
    <xf numFmtId="0" fontId="0" fillId="0" borderId="6" xfId="0" applyBorder="1"/>
    <xf numFmtId="0" fontId="0" fillId="0" borderId="0" xfId="0" applyFont="1" applyBorder="1" applyAlignment="1">
      <alignment vertical="top" wrapText="1"/>
    </xf>
    <xf numFmtId="0" fontId="0" fillId="52" borderId="73" xfId="0" applyNumberFormat="1" applyFill="1" applyBorder="1" applyAlignment="1" applyProtection="1">
      <alignment horizontal="center" vertical="top"/>
      <protection hidden="1"/>
    </xf>
    <xf numFmtId="0" fontId="125" fillId="2" borderId="71" xfId="0" applyNumberFormat="1" applyFont="1" applyFill="1" applyBorder="1" applyAlignment="1">
      <alignment horizontal="center" wrapText="1"/>
    </xf>
    <xf numFmtId="0" fontId="0" fillId="0" borderId="73" xfId="0" applyBorder="1" applyAlignment="1" applyProtection="1">
      <alignment horizontal="center" vertical="top"/>
      <protection hidden="1"/>
    </xf>
    <xf numFmtId="0" fontId="0" fillId="0" borderId="74" xfId="0" applyBorder="1"/>
    <xf numFmtId="0" fontId="0" fillId="0" borderId="84" xfId="0" applyBorder="1"/>
    <xf numFmtId="0" fontId="0" fillId="0" borderId="77" xfId="0" applyFill="1" applyBorder="1"/>
    <xf numFmtId="0" fontId="0" fillId="0" borderId="80" xfId="0" applyBorder="1" applyAlignment="1" applyProtection="1">
      <alignment horizontal="left" vertical="top" wrapText="1" indent="2"/>
      <protection hidden="1"/>
    </xf>
    <xf numFmtId="0" fontId="0" fillId="0" borderId="81" xfId="0" applyBorder="1" applyAlignment="1" applyProtection="1">
      <alignment horizontal="left" vertical="top" wrapText="1" indent="2"/>
      <protection hidden="1"/>
    </xf>
    <xf numFmtId="0" fontId="0" fillId="0" borderId="82" xfId="0" applyBorder="1" applyAlignment="1" applyProtection="1">
      <alignment horizontal="left" vertical="top" wrapText="1" indent="2"/>
      <protection hidden="1"/>
    </xf>
    <xf numFmtId="0" fontId="32" fillId="48" borderId="14" xfId="0" applyFont="1" applyFill="1" applyBorder="1" applyAlignment="1" applyProtection="1">
      <alignment horizontal="center" vertical="center" wrapText="1"/>
      <protection hidden="1"/>
    </xf>
    <xf numFmtId="0" fontId="8" fillId="63" borderId="46" xfId="0" applyNumberFormat="1" applyFont="1" applyFill="1" applyBorder="1" applyAlignment="1" applyProtection="1">
      <alignment horizontal="center" vertical="center"/>
      <protection locked="0"/>
    </xf>
    <xf numFmtId="38" fontId="8" fillId="63" borderId="2" xfId="0" applyNumberFormat="1" applyFont="1" applyFill="1" applyBorder="1" applyAlignment="1" applyProtection="1">
      <alignment horizontal="center" vertical="center" wrapText="1"/>
      <protection locked="0"/>
    </xf>
    <xf numFmtId="0" fontId="8" fillId="63" borderId="16" xfId="0" applyNumberFormat="1" applyFont="1" applyFill="1" applyBorder="1" applyAlignment="1" applyProtection="1">
      <alignment horizontal="center" vertical="center" wrapText="1"/>
      <protection locked="0"/>
    </xf>
    <xf numFmtId="0" fontId="8" fillId="63" borderId="2" xfId="0" applyNumberFormat="1" applyFont="1" applyFill="1" applyBorder="1" applyAlignment="1" applyProtection="1">
      <alignment horizontal="center" vertical="center"/>
      <protection locked="0"/>
    </xf>
    <xf numFmtId="0" fontId="8" fillId="63" borderId="2" xfId="0" applyNumberFormat="1" applyFont="1" applyFill="1" applyBorder="1" applyAlignment="1" applyProtection="1">
      <alignment horizontal="center" vertical="center" wrapText="1"/>
      <protection locked="0"/>
    </xf>
    <xf numFmtId="0" fontId="8" fillId="63" borderId="10" xfId="0" applyNumberFormat="1" applyFont="1" applyFill="1" applyBorder="1" applyAlignment="1" applyProtection="1">
      <alignment horizontal="center" vertical="center"/>
      <protection locked="0"/>
    </xf>
    <xf numFmtId="0" fontId="8" fillId="63" borderId="46" xfId="0" applyNumberFormat="1" applyFont="1" applyFill="1" applyBorder="1" applyAlignment="1" applyProtection="1">
      <alignment horizontal="center" vertical="center" wrapText="1"/>
      <protection locked="0"/>
    </xf>
    <xf numFmtId="0" fontId="8" fillId="63" borderId="16" xfId="0" applyNumberFormat="1" applyFont="1" applyFill="1" applyBorder="1" applyAlignment="1" applyProtection="1">
      <alignment horizontal="center" vertical="center"/>
      <protection locked="0"/>
    </xf>
    <xf numFmtId="0" fontId="8" fillId="63" borderId="16" xfId="0" applyFont="1" applyFill="1" applyBorder="1" applyAlignment="1" applyProtection="1">
      <alignment horizontal="center" vertical="center" wrapText="1"/>
      <protection locked="0"/>
    </xf>
    <xf numFmtId="0" fontId="8" fillId="63" borderId="46" xfId="0" applyFont="1" applyFill="1" applyBorder="1" applyAlignment="1" applyProtection="1">
      <alignment horizontal="center" vertical="center" wrapText="1"/>
      <protection locked="0"/>
    </xf>
    <xf numFmtId="38" fontId="8" fillId="63" borderId="10" xfId="0" applyNumberFormat="1" applyFont="1" applyFill="1" applyBorder="1" applyAlignment="1" applyProtection="1">
      <alignment horizontal="center" vertical="center"/>
      <protection locked="0"/>
    </xf>
    <xf numFmtId="49" fontId="8" fillId="63" borderId="10" xfId="0" applyNumberFormat="1" applyFont="1" applyFill="1" applyBorder="1" applyAlignment="1" applyProtection="1">
      <alignment horizontal="center" vertical="center" wrapText="1"/>
      <protection locked="0"/>
    </xf>
    <xf numFmtId="38" fontId="8" fillId="63" borderId="73" xfId="0" applyNumberFormat="1" applyFont="1" applyFill="1" applyBorder="1" applyAlignment="1" applyProtection="1">
      <alignment horizontal="center" vertical="center" wrapText="1"/>
      <protection locked="0"/>
    </xf>
    <xf numFmtId="0" fontId="8" fillId="63" borderId="73" xfId="0" applyNumberFormat="1" applyFont="1" applyFill="1" applyBorder="1" applyAlignment="1" applyProtection="1">
      <alignment horizontal="center" vertical="center" wrapText="1"/>
      <protection locked="0"/>
    </xf>
    <xf numFmtId="0" fontId="8" fillId="63" borderId="16" xfId="0" applyFont="1" applyFill="1" applyBorder="1" applyAlignment="1" applyProtection="1">
      <alignment horizontal="center" vertical="center"/>
      <protection locked="0"/>
    </xf>
    <xf numFmtId="0" fontId="8" fillId="63" borderId="46" xfId="0" applyFont="1" applyFill="1" applyBorder="1" applyAlignment="1" applyProtection="1">
      <alignment horizontal="center" vertical="center"/>
      <protection locked="0"/>
    </xf>
    <xf numFmtId="3" fontId="8" fillId="63" borderId="16" xfId="0" applyNumberFormat="1" applyFont="1" applyFill="1" applyBorder="1" applyAlignment="1" applyProtection="1">
      <alignment horizontal="center" vertical="center"/>
      <protection locked="0"/>
    </xf>
    <xf numFmtId="38" fontId="8" fillId="63" borderId="16" xfId="0" applyNumberFormat="1" applyFont="1" applyFill="1" applyBorder="1" applyAlignment="1" applyProtection="1">
      <alignment horizontal="center" vertical="center" wrapText="1"/>
      <protection locked="0"/>
    </xf>
    <xf numFmtId="0" fontId="8" fillId="63" borderId="32" xfId="0" applyFont="1" applyFill="1" applyBorder="1" applyAlignment="1" applyProtection="1">
      <alignment horizontal="center" vertical="center"/>
      <protection locked="0"/>
    </xf>
    <xf numFmtId="0" fontId="8" fillId="63" borderId="72" xfId="0" applyFont="1" applyFill="1" applyBorder="1" applyAlignment="1" applyProtection="1">
      <alignment horizontal="center" vertical="center"/>
      <protection locked="0"/>
    </xf>
    <xf numFmtId="0" fontId="8" fillId="63" borderId="73" xfId="0" applyFont="1" applyFill="1" applyBorder="1" applyAlignment="1" applyProtection="1">
      <alignment horizontal="center" vertical="center" wrapText="1"/>
      <protection locked="0"/>
    </xf>
    <xf numFmtId="0" fontId="8" fillId="63" borderId="73" xfId="0" applyFont="1" applyFill="1" applyBorder="1" applyAlignment="1" applyProtection="1">
      <alignment horizontal="center" vertical="center"/>
      <protection locked="0"/>
    </xf>
    <xf numFmtId="0" fontId="8" fillId="63" borderId="29" xfId="0" applyFont="1" applyFill="1" applyBorder="1" applyAlignment="1" applyProtection="1">
      <alignment horizontal="center" vertical="center"/>
      <protection locked="0"/>
    </xf>
    <xf numFmtId="0" fontId="0" fillId="63" borderId="16" xfId="0" applyFill="1" applyBorder="1" applyAlignment="1" applyProtection="1">
      <alignment horizontal="center" vertical="center"/>
      <protection locked="0"/>
    </xf>
    <xf numFmtId="0" fontId="8" fillId="63" borderId="15" xfId="0" applyFont="1" applyFill="1" applyBorder="1" applyAlignment="1" applyProtection="1">
      <alignment horizontal="center" vertical="center"/>
      <protection locked="0"/>
    </xf>
    <xf numFmtId="0" fontId="8" fillId="63" borderId="2" xfId="0" applyFont="1" applyFill="1" applyBorder="1" applyAlignment="1" applyProtection="1">
      <alignment horizontal="center" vertical="center" wrapText="1"/>
      <protection locked="0"/>
    </xf>
    <xf numFmtId="0" fontId="8" fillId="63" borderId="3" xfId="0" applyFont="1" applyFill="1" applyBorder="1" applyAlignment="1" applyProtection="1">
      <alignment horizontal="center" vertical="center" wrapText="1"/>
      <protection locked="0"/>
    </xf>
    <xf numFmtId="49" fontId="12" fillId="5" borderId="72" xfId="0" applyNumberFormat="1" applyFont="1" applyFill="1" applyBorder="1" applyAlignment="1">
      <alignment vertical="top" wrapText="1"/>
    </xf>
    <xf numFmtId="49" fontId="12" fillId="0" borderId="71" xfId="0" applyNumberFormat="1" applyFont="1" applyFill="1" applyBorder="1" applyAlignment="1">
      <alignment vertical="top" wrapText="1"/>
    </xf>
    <xf numFmtId="2" fontId="88" fillId="63" borderId="73" xfId="0" applyNumberFormat="1" applyFont="1" applyFill="1" applyBorder="1" applyAlignment="1" applyProtection="1">
      <alignment horizontal="center" vertical="center"/>
      <protection locked="0"/>
    </xf>
    <xf numFmtId="2" fontId="22" fillId="63" borderId="80" xfId="0" applyNumberFormat="1" applyFont="1" applyFill="1" applyBorder="1" applyAlignment="1" applyProtection="1">
      <alignment horizontal="center" vertical="center"/>
      <protection locked="0"/>
    </xf>
    <xf numFmtId="1" fontId="88" fillId="63" borderId="73" xfId="0" applyNumberFormat="1" applyFont="1" applyFill="1" applyBorder="1" applyAlignment="1" applyProtection="1">
      <alignment horizontal="center" vertical="center"/>
      <protection locked="0"/>
    </xf>
    <xf numFmtId="3" fontId="88" fillId="63" borderId="71" xfId="0" applyNumberFormat="1" applyFont="1" applyFill="1" applyBorder="1" applyAlignment="1" applyProtection="1">
      <alignment horizontal="center" vertical="center"/>
      <protection locked="0"/>
    </xf>
    <xf numFmtId="2" fontId="22" fillId="63" borderId="74" xfId="0" applyNumberFormat="1" applyFont="1" applyFill="1" applyBorder="1" applyAlignment="1" applyProtection="1">
      <alignment horizontal="center" vertical="center"/>
      <protection locked="0"/>
    </xf>
    <xf numFmtId="2" fontId="22" fillId="63" borderId="73" xfId="0" applyNumberFormat="1" applyFont="1" applyFill="1" applyBorder="1" applyAlignment="1" applyProtection="1">
      <alignment horizontal="center" vertical="center"/>
      <protection locked="0"/>
    </xf>
    <xf numFmtId="0" fontId="88" fillId="63" borderId="73" xfId="0" applyFont="1" applyFill="1" applyBorder="1" applyAlignment="1" applyProtection="1">
      <alignment horizontal="left" vertical="top" wrapText="1"/>
      <protection locked="0"/>
    </xf>
    <xf numFmtId="2" fontId="22" fillId="63" borderId="71" xfId="0" applyNumberFormat="1" applyFont="1" applyFill="1" applyBorder="1" applyAlignment="1" applyProtection="1">
      <alignment horizontal="center" vertical="center"/>
      <protection locked="0"/>
    </xf>
    <xf numFmtId="0" fontId="88" fillId="63" borderId="71" xfId="0" applyFont="1" applyFill="1" applyBorder="1" applyAlignment="1" applyProtection="1">
      <alignment horizontal="left" vertical="top" wrapText="1"/>
      <protection locked="0"/>
    </xf>
    <xf numFmtId="0" fontId="0" fillId="63" borderId="73" xfId="0" applyNumberFormat="1" applyFont="1" applyFill="1" applyBorder="1" applyAlignment="1" applyProtection="1">
      <alignment horizontal="center" vertical="center" shrinkToFit="1"/>
      <protection locked="0"/>
    </xf>
    <xf numFmtId="38" fontId="8" fillId="63" borderId="32" xfId="0" applyNumberFormat="1" applyFont="1" applyFill="1" applyBorder="1" applyAlignment="1" applyProtection="1">
      <alignment horizontal="center" vertical="center" wrapText="1"/>
      <protection locked="0"/>
    </xf>
    <xf numFmtId="0" fontId="0" fillId="0" borderId="73" xfId="0" applyNumberFormat="1" applyFont="1" applyFill="1" applyBorder="1" applyAlignment="1" applyProtection="1">
      <alignment horizontal="center" vertical="center" shrinkToFit="1"/>
    </xf>
    <xf numFmtId="0" fontId="8" fillId="63" borderId="72" xfId="0" applyFont="1" applyFill="1" applyBorder="1" applyAlignment="1" applyProtection="1">
      <alignment horizontal="center" vertical="center" wrapText="1"/>
      <protection locked="0"/>
    </xf>
    <xf numFmtId="0" fontId="8" fillId="63" borderId="29" xfId="0" applyFont="1" applyFill="1" applyBorder="1" applyAlignment="1" applyProtection="1">
      <alignment horizontal="center" vertical="center" wrapText="1"/>
      <protection locked="0"/>
    </xf>
    <xf numFmtId="0" fontId="0" fillId="0" borderId="74" xfId="0" applyBorder="1" applyProtection="1"/>
    <xf numFmtId="0" fontId="0" fillId="0" borderId="75" xfId="0" applyBorder="1" applyProtection="1"/>
    <xf numFmtId="0" fontId="0" fillId="0" borderId="0" xfId="0" applyProtection="1"/>
    <xf numFmtId="0" fontId="0" fillId="0" borderId="84" xfId="0" applyBorder="1" applyProtection="1"/>
    <xf numFmtId="0" fontId="0" fillId="0" borderId="0" xfId="0" applyBorder="1" applyProtection="1"/>
    <xf numFmtId="0" fontId="0" fillId="0" borderId="14" xfId="0" applyBorder="1" applyProtection="1"/>
    <xf numFmtId="0" fontId="22" fillId="0" borderId="0" xfId="0" applyFont="1" applyProtection="1"/>
    <xf numFmtId="0" fontId="17" fillId="0" borderId="0" xfId="0" applyFont="1" applyFill="1" applyBorder="1" applyAlignment="1" applyProtection="1">
      <alignment vertical="center" wrapText="1"/>
    </xf>
    <xf numFmtId="0" fontId="132" fillId="2" borderId="83" xfId="0" applyNumberFormat="1" applyFont="1" applyFill="1" applyBorder="1" applyAlignment="1" applyProtection="1"/>
    <xf numFmtId="0" fontId="132" fillId="2" borderId="28" xfId="0" applyNumberFormat="1" applyFont="1" applyFill="1" applyBorder="1" applyAlignment="1" applyProtection="1"/>
    <xf numFmtId="0" fontId="131" fillId="0" borderId="0" xfId="0" applyFont="1" applyProtection="1"/>
    <xf numFmtId="0" fontId="131" fillId="0" borderId="0" xfId="0" applyFont="1" applyAlignment="1" applyProtection="1">
      <alignment horizontal="left" vertical="top"/>
    </xf>
    <xf numFmtId="0" fontId="131" fillId="0" borderId="0" xfId="0" applyFont="1" applyAlignment="1" applyProtection="1">
      <alignment vertical="center"/>
    </xf>
    <xf numFmtId="0" fontId="131" fillId="0" borderId="0" xfId="0" applyFont="1" applyAlignment="1" applyProtection="1">
      <alignment vertical="center" wrapText="1"/>
    </xf>
    <xf numFmtId="0" fontId="131" fillId="0" borderId="22" xfId="0" applyNumberFormat="1" applyFont="1" applyBorder="1" applyAlignment="1" applyProtection="1">
      <alignment vertical="top" wrapText="1"/>
    </xf>
    <xf numFmtId="0" fontId="134" fillId="0" borderId="23" xfId="0" applyNumberFormat="1" applyFont="1" applyBorder="1" applyAlignment="1" applyProtection="1">
      <alignment horizontal="center" vertical="top" wrapText="1"/>
    </xf>
    <xf numFmtId="0" fontId="134" fillId="0" borderId="24" xfId="0" applyNumberFormat="1" applyFont="1" applyBorder="1" applyAlignment="1" applyProtection="1">
      <alignment horizontal="center" vertical="top" textRotation="90" wrapText="1"/>
    </xf>
    <xf numFmtId="0" fontId="131" fillId="0" borderId="17" xfId="0" applyNumberFormat="1" applyFont="1" applyBorder="1" applyAlignment="1" applyProtection="1">
      <alignment vertical="top" wrapText="1"/>
    </xf>
    <xf numFmtId="0" fontId="134" fillId="0" borderId="18" xfId="0" applyNumberFormat="1" applyFont="1" applyBorder="1" applyAlignment="1" applyProtection="1">
      <alignment horizontal="center" vertical="top" wrapText="1"/>
    </xf>
    <xf numFmtId="0" fontId="134" fillId="0" borderId="19" xfId="0" applyNumberFormat="1" applyFont="1" applyBorder="1" applyAlignment="1" applyProtection="1">
      <alignment horizontal="center" vertical="top" textRotation="90" wrapText="1"/>
    </xf>
    <xf numFmtId="0" fontId="131" fillId="0" borderId="25" xfId="0" applyNumberFormat="1" applyFont="1" applyBorder="1" applyAlignment="1" applyProtection="1">
      <alignment vertical="top" wrapText="1"/>
    </xf>
    <xf numFmtId="0" fontId="134" fillId="0" borderId="26" xfId="0" applyNumberFormat="1" applyFont="1" applyBorder="1" applyAlignment="1" applyProtection="1">
      <alignment horizontal="center" vertical="top" wrapText="1"/>
    </xf>
    <xf numFmtId="0" fontId="134" fillId="0" borderId="27" xfId="0" applyNumberFormat="1" applyFont="1" applyBorder="1" applyAlignment="1" applyProtection="1">
      <alignment horizontal="center" vertical="top" textRotation="90" wrapText="1"/>
    </xf>
    <xf numFmtId="0" fontId="134" fillId="0" borderId="86" xfId="0" applyNumberFormat="1" applyFont="1" applyBorder="1" applyAlignment="1" applyProtection="1">
      <alignment horizontal="center" vertical="top" wrapText="1"/>
    </xf>
    <xf numFmtId="0" fontId="131" fillId="0" borderId="87" xfId="0" applyNumberFormat="1" applyFont="1" applyBorder="1" applyAlignment="1" applyProtection="1">
      <alignment horizontal="center" vertical="center"/>
    </xf>
    <xf numFmtId="0" fontId="134" fillId="0" borderId="45" xfId="0" applyNumberFormat="1" applyFont="1" applyBorder="1" applyAlignment="1" applyProtection="1">
      <alignment horizontal="center" vertical="top" wrapText="1"/>
    </xf>
    <xf numFmtId="0" fontId="131" fillId="0" borderId="88" xfId="0" applyNumberFormat="1" applyFont="1" applyBorder="1" applyAlignment="1" applyProtection="1">
      <alignment horizontal="center" vertical="center"/>
    </xf>
    <xf numFmtId="0" fontId="134" fillId="0" borderId="44" xfId="0" applyNumberFormat="1" applyFont="1" applyBorder="1" applyAlignment="1" applyProtection="1">
      <alignment horizontal="center" vertical="top" wrapText="1"/>
    </xf>
    <xf numFmtId="0" fontId="131" fillId="0" borderId="89" xfId="0" applyNumberFormat="1" applyFont="1" applyBorder="1" applyAlignment="1" applyProtection="1">
      <alignment horizontal="center" vertical="center"/>
    </xf>
    <xf numFmtId="0" fontId="0" fillId="0" borderId="0" xfId="0" applyAlignment="1" applyProtection="1">
      <alignment vertical="center"/>
    </xf>
    <xf numFmtId="49" fontId="15" fillId="56" borderId="0" xfId="0" applyNumberFormat="1" applyFont="1" applyFill="1" applyBorder="1" applyAlignment="1" applyProtection="1">
      <alignment horizontal="center" vertical="top"/>
    </xf>
    <xf numFmtId="173" fontId="28" fillId="0" borderId="72" xfId="0" applyNumberFormat="1" applyFont="1" applyBorder="1" applyAlignment="1" applyProtection="1">
      <alignment horizontal="center" vertical="top" shrinkToFit="1"/>
    </xf>
    <xf numFmtId="49" fontId="28" fillId="0" borderId="72" xfId="0" applyNumberFormat="1" applyFont="1" applyBorder="1" applyAlignment="1" applyProtection="1">
      <alignment horizontal="center" vertical="top"/>
    </xf>
    <xf numFmtId="173" fontId="28" fillId="0" borderId="73" xfId="0" applyNumberFormat="1" applyFont="1" applyBorder="1" applyAlignment="1" applyProtection="1">
      <alignment horizontal="center" vertical="top" shrinkToFit="1"/>
    </xf>
    <xf numFmtId="49" fontId="28" fillId="0" borderId="73" xfId="0" applyNumberFormat="1" applyFont="1" applyBorder="1" applyAlignment="1" applyProtection="1">
      <alignment horizontal="center" vertical="top"/>
    </xf>
    <xf numFmtId="37" fontId="0" fillId="63" borderId="81" xfId="0" applyNumberFormat="1" applyFill="1" applyBorder="1" applyAlignment="1" applyProtection="1">
      <alignment horizontal="left" vertical="center" indent="1" shrinkToFit="1" readingOrder="1"/>
    </xf>
    <xf numFmtId="37" fontId="0" fillId="63" borderId="82" xfId="0" applyNumberFormat="1" applyFill="1" applyBorder="1" applyAlignment="1" applyProtection="1">
      <alignment horizontal="left" vertical="center" indent="1" shrinkToFit="1" readingOrder="1"/>
    </xf>
    <xf numFmtId="0" fontId="15" fillId="10" borderId="42" xfId="0" applyNumberFormat="1" applyFont="1" applyFill="1" applyBorder="1" applyAlignment="1" applyProtection="1">
      <alignment horizontal="center" shrinkToFit="1"/>
    </xf>
    <xf numFmtId="0" fontId="0" fillId="0" borderId="0" xfId="0" applyFont="1" applyProtection="1"/>
    <xf numFmtId="0" fontId="0" fillId="0" borderId="0" xfId="0" applyNumberFormat="1" applyBorder="1" applyAlignment="1" applyProtection="1">
      <alignment vertical="center"/>
    </xf>
    <xf numFmtId="0" fontId="0" fillId="0" borderId="0" xfId="0" applyNumberFormat="1" applyFont="1" applyBorder="1" applyAlignment="1" applyProtection="1">
      <alignment vertical="center"/>
    </xf>
    <xf numFmtId="0" fontId="15" fillId="3" borderId="74" xfId="0" applyNumberFormat="1" applyFont="1" applyFill="1" applyBorder="1" applyAlignment="1" applyProtection="1">
      <alignment horizontal="center" vertical="center"/>
    </xf>
    <xf numFmtId="0" fontId="15" fillId="3" borderId="76" xfId="0" applyNumberFormat="1" applyFont="1" applyFill="1" applyBorder="1" applyAlignment="1" applyProtection="1">
      <alignment horizontal="center" vertical="center"/>
    </xf>
    <xf numFmtId="0" fontId="8" fillId="9" borderId="73" xfId="0" applyNumberFormat="1" applyFont="1" applyFill="1" applyBorder="1" applyAlignment="1" applyProtection="1">
      <alignment horizontal="center"/>
    </xf>
    <xf numFmtId="0" fontId="0" fillId="55" borderId="73" xfId="0" applyNumberFormat="1" applyFont="1" applyFill="1" applyBorder="1" applyAlignment="1" applyProtection="1">
      <alignment horizontal="center" vertical="center"/>
    </xf>
    <xf numFmtId="0" fontId="15" fillId="3" borderId="14" xfId="0" applyNumberFormat="1" applyFont="1" applyFill="1" applyBorder="1" applyAlignment="1" applyProtection="1">
      <alignment horizontal="center" vertical="top"/>
    </xf>
    <xf numFmtId="0" fontId="21" fillId="3" borderId="0" xfId="0" applyNumberFormat="1" applyFont="1" applyFill="1" applyBorder="1" applyAlignment="1" applyProtection="1"/>
    <xf numFmtId="0" fontId="13" fillId="6" borderId="85" xfId="0" applyNumberFormat="1" applyFont="1" applyFill="1" applyBorder="1" applyAlignment="1" applyProtection="1">
      <alignment vertical="top"/>
    </xf>
    <xf numFmtId="0" fontId="13" fillId="6" borderId="85" xfId="0" applyNumberFormat="1" applyFont="1" applyFill="1" applyBorder="1" applyAlignment="1" applyProtection="1">
      <alignment horizontal="center" vertical="top" wrapText="1" shrinkToFit="1"/>
    </xf>
    <xf numFmtId="0" fontId="13" fillId="6" borderId="84" xfId="0" applyNumberFormat="1" applyFont="1" applyFill="1" applyBorder="1" applyAlignment="1" applyProtection="1">
      <alignment vertical="top"/>
    </xf>
    <xf numFmtId="0" fontId="13" fillId="6" borderId="0" xfId="0" applyNumberFormat="1" applyFont="1" applyFill="1" applyBorder="1" applyAlignment="1" applyProtection="1">
      <alignment vertical="top"/>
    </xf>
    <xf numFmtId="0" fontId="13" fillId="6" borderId="6" xfId="0" applyNumberFormat="1" applyFont="1" applyFill="1" applyBorder="1" applyAlignment="1" applyProtection="1">
      <alignment vertical="top"/>
    </xf>
    <xf numFmtId="0" fontId="15" fillId="3" borderId="74" xfId="0" applyNumberFormat="1" applyFont="1" applyFill="1" applyBorder="1" applyAlignment="1" applyProtection="1">
      <alignment horizontal="center" vertical="top"/>
    </xf>
    <xf numFmtId="0" fontId="21" fillId="3" borderId="76" xfId="0" applyNumberFormat="1" applyFont="1" applyFill="1" applyBorder="1" applyAlignment="1" applyProtection="1"/>
    <xf numFmtId="0" fontId="21" fillId="3" borderId="6" xfId="0" applyNumberFormat="1" applyFont="1" applyFill="1" applyBorder="1" applyAlignment="1" applyProtection="1"/>
    <xf numFmtId="0" fontId="10" fillId="55" borderId="0" xfId="0" applyNumberFormat="1" applyFont="1" applyFill="1" applyBorder="1" applyAlignment="1" applyProtection="1">
      <alignment horizontal="center"/>
    </xf>
    <xf numFmtId="0" fontId="0" fillId="55" borderId="6" xfId="0" applyNumberFormat="1" applyFont="1" applyFill="1" applyBorder="1" applyAlignment="1" applyProtection="1">
      <alignment vertical="top"/>
    </xf>
    <xf numFmtId="0" fontId="15" fillId="3" borderId="10" xfId="0" applyNumberFormat="1" applyFont="1" applyFill="1" applyBorder="1" applyAlignment="1" applyProtection="1">
      <alignment horizontal="center" vertical="top"/>
    </xf>
    <xf numFmtId="0" fontId="21" fillId="3" borderId="8" xfId="0" applyNumberFormat="1" applyFont="1" applyFill="1" applyBorder="1" applyAlignment="1" applyProtection="1"/>
    <xf numFmtId="0" fontId="8" fillId="0" borderId="2" xfId="0" applyNumberFormat="1" applyFont="1" applyBorder="1" applyAlignment="1" applyProtection="1">
      <alignment horizontal="center" vertical="center"/>
    </xf>
    <xf numFmtId="0" fontId="22" fillId="0" borderId="0" xfId="0" applyNumberFormat="1" applyFont="1" applyBorder="1" applyAlignment="1" applyProtection="1">
      <alignment vertical="center"/>
    </xf>
    <xf numFmtId="0" fontId="15" fillId="3" borderId="11" xfId="0" applyNumberFormat="1" applyFont="1" applyFill="1" applyBorder="1" applyAlignment="1" applyProtection="1">
      <alignment horizontal="center" vertical="top"/>
    </xf>
    <xf numFmtId="0" fontId="21" fillId="3" borderId="13" xfId="0" applyNumberFormat="1" applyFont="1" applyFill="1" applyBorder="1" applyAlignment="1" applyProtection="1"/>
    <xf numFmtId="0" fontId="8" fillId="0" borderId="3" xfId="0" applyNumberFormat="1" applyFont="1" applyBorder="1" applyAlignment="1" applyProtection="1">
      <alignment horizontal="center" vertical="center" wrapText="1"/>
    </xf>
    <xf numFmtId="0" fontId="89" fillId="0" borderId="3" xfId="0" applyNumberFormat="1" applyFont="1" applyBorder="1" applyAlignment="1" applyProtection="1">
      <alignment horizontal="center" vertical="center" wrapText="1"/>
    </xf>
    <xf numFmtId="0" fontId="21" fillId="3" borderId="14" xfId="0" applyNumberFormat="1" applyFont="1" applyFill="1" applyBorder="1" applyAlignment="1" applyProtection="1">
      <alignment horizontal="center" vertical="top"/>
    </xf>
    <xf numFmtId="0" fontId="8" fillId="0" borderId="16" xfId="0" applyNumberFormat="1" applyFont="1" applyBorder="1" applyAlignment="1" applyProtection="1">
      <alignment horizontal="center" vertical="center" wrapText="1"/>
    </xf>
    <xf numFmtId="0" fontId="28" fillId="0" borderId="0" xfId="0" applyNumberFormat="1" applyFont="1" applyBorder="1" applyAlignment="1" applyProtection="1">
      <alignment vertical="center"/>
    </xf>
    <xf numFmtId="0" fontId="0" fillId="0" borderId="2" xfId="0" applyNumberFormat="1" applyFont="1" applyBorder="1" applyAlignment="1" applyProtection="1">
      <alignment horizontal="center" vertical="center" wrapText="1"/>
    </xf>
    <xf numFmtId="0" fontId="23" fillId="3" borderId="10" xfId="0" applyNumberFormat="1" applyFont="1" applyFill="1" applyBorder="1" applyAlignment="1" applyProtection="1">
      <alignment horizontal="center" vertical="top"/>
    </xf>
    <xf numFmtId="0" fontId="23" fillId="3" borderId="8" xfId="0" applyNumberFormat="1" applyFont="1" applyFill="1" applyBorder="1" applyAlignment="1" applyProtection="1"/>
    <xf numFmtId="0" fontId="23" fillId="3" borderId="13" xfId="0" applyNumberFormat="1" applyFont="1" applyFill="1" applyBorder="1" applyAlignment="1" applyProtection="1">
      <alignment vertical="top"/>
    </xf>
    <xf numFmtId="0" fontId="8" fillId="0" borderId="36" xfId="0" applyNumberFormat="1" applyFont="1" applyFill="1" applyBorder="1" applyAlignment="1" applyProtection="1">
      <alignment horizontal="center" vertical="center" wrapText="1"/>
    </xf>
    <xf numFmtId="0" fontId="23" fillId="3" borderId="6" xfId="0" applyNumberFormat="1" applyFont="1" applyFill="1" applyBorder="1" applyAlignment="1" applyProtection="1">
      <alignment vertical="top"/>
    </xf>
    <xf numFmtId="0" fontId="0" fillId="0" borderId="15" xfId="0" applyNumberFormat="1" applyFont="1" applyBorder="1" applyAlignment="1" applyProtection="1">
      <alignment horizontal="center" wrapText="1"/>
    </xf>
    <xf numFmtId="0" fontId="23" fillId="3" borderId="7" xfId="0" applyNumberFormat="1" applyFont="1" applyFill="1" applyBorder="1" applyAlignment="1" applyProtection="1">
      <alignment vertical="top"/>
    </xf>
    <xf numFmtId="0" fontId="21" fillId="3" borderId="8" xfId="0" applyNumberFormat="1" applyFont="1" applyFill="1" applyBorder="1" applyProtection="1"/>
    <xf numFmtId="0" fontId="8" fillId="0" borderId="2" xfId="0" applyNumberFormat="1" applyFont="1" applyBorder="1" applyAlignment="1" applyProtection="1">
      <alignment horizontal="center" vertical="center" wrapText="1"/>
    </xf>
    <xf numFmtId="0" fontId="21" fillId="3" borderId="13" xfId="0" applyNumberFormat="1" applyFont="1" applyFill="1" applyBorder="1" applyProtection="1"/>
    <xf numFmtId="0" fontId="21" fillId="3" borderId="6" xfId="0" applyNumberFormat="1" applyFont="1" applyFill="1" applyBorder="1" applyProtection="1"/>
    <xf numFmtId="0" fontId="8" fillId="9" borderId="2" xfId="0" applyNumberFormat="1" applyFont="1" applyFill="1" applyBorder="1" applyAlignment="1" applyProtection="1">
      <alignment horizontal="center"/>
    </xf>
    <xf numFmtId="0" fontId="8" fillId="9" borderId="2" xfId="0" applyNumberFormat="1" applyFont="1" applyFill="1" applyBorder="1" applyAlignment="1" applyProtection="1">
      <alignment horizontal="left" vertical="top" wrapText="1" indent="2"/>
    </xf>
    <xf numFmtId="0" fontId="0" fillId="0" borderId="2" xfId="0" applyNumberFormat="1" applyBorder="1" applyAlignment="1" applyProtection="1">
      <alignment horizontal="center" vertical="center" wrapText="1"/>
    </xf>
    <xf numFmtId="0" fontId="15" fillId="3" borderId="9" xfId="0" applyNumberFormat="1" applyFont="1" applyFill="1" applyBorder="1" applyAlignment="1" applyProtection="1">
      <alignment horizontal="center" vertical="top"/>
    </xf>
    <xf numFmtId="0" fontId="21" fillId="3" borderId="7" xfId="0" applyNumberFormat="1" applyFont="1" applyFill="1" applyBorder="1" applyProtection="1"/>
    <xf numFmtId="49" fontId="15" fillId="6" borderId="11" xfId="0" applyNumberFormat="1" applyFont="1" applyFill="1" applyBorder="1" applyAlignment="1" applyProtection="1">
      <alignment horizontal="center" vertical="top"/>
    </xf>
    <xf numFmtId="0" fontId="21" fillId="6" borderId="13" xfId="0" applyFont="1" applyFill="1" applyBorder="1" applyProtection="1"/>
    <xf numFmtId="49" fontId="15" fillId="6" borderId="14" xfId="0" applyNumberFormat="1" applyFont="1" applyFill="1" applyBorder="1" applyAlignment="1" applyProtection="1">
      <alignment horizontal="center" vertical="top"/>
    </xf>
    <xf numFmtId="0" fontId="21" fillId="6" borderId="6" xfId="0" applyFont="1" applyFill="1" applyBorder="1" applyProtection="1"/>
    <xf numFmtId="49" fontId="8" fillId="9" borderId="2" xfId="0" applyNumberFormat="1" applyFont="1" applyFill="1" applyBorder="1" applyAlignment="1" applyProtection="1">
      <alignment horizontal="center"/>
    </xf>
    <xf numFmtId="49" fontId="8" fillId="9" borderId="2" xfId="0" applyNumberFormat="1" applyFont="1" applyFill="1" applyBorder="1" applyAlignment="1" applyProtection="1">
      <alignment horizontal="left" vertical="top" wrapText="1" indent="2"/>
    </xf>
    <xf numFmtId="49" fontId="0" fillId="0" borderId="2" xfId="0" applyNumberFormat="1" applyBorder="1" applyAlignment="1" applyProtection="1">
      <alignment horizontal="center" vertical="center" wrapText="1"/>
    </xf>
    <xf numFmtId="167" fontId="25" fillId="3" borderId="3" xfId="0" applyNumberFormat="1" applyFont="1" applyFill="1" applyBorder="1" applyAlignment="1" applyProtection="1">
      <alignment horizontal="center" vertical="center"/>
    </xf>
    <xf numFmtId="49" fontId="25" fillId="3" borderId="12" xfId="0" applyNumberFormat="1" applyFont="1" applyFill="1" applyBorder="1" applyAlignment="1" applyProtection="1">
      <alignment vertical="center"/>
    </xf>
    <xf numFmtId="49" fontId="25" fillId="3" borderId="13" xfId="0" applyNumberFormat="1" applyFont="1" applyFill="1" applyBorder="1" applyAlignment="1" applyProtection="1">
      <alignment vertical="center"/>
    </xf>
    <xf numFmtId="0" fontId="8" fillId="68" borderId="53" xfId="0" applyNumberFormat="1" applyFont="1" applyFill="1" applyBorder="1" applyAlignment="1" applyProtection="1">
      <alignment horizontal="center" vertical="center" wrapText="1"/>
    </xf>
    <xf numFmtId="0" fontId="12" fillId="6" borderId="0" xfId="0" applyFont="1" applyFill="1" applyBorder="1" applyAlignment="1" applyProtection="1">
      <alignment wrapText="1"/>
    </xf>
    <xf numFmtId="0" fontId="0" fillId="0" borderId="0" xfId="0" applyFont="1" applyBorder="1" applyAlignment="1" applyProtection="1">
      <alignment wrapText="1"/>
    </xf>
    <xf numFmtId="0" fontId="8" fillId="68" borderId="55" xfId="0" applyNumberFormat="1" applyFont="1" applyFill="1" applyBorder="1" applyAlignment="1" applyProtection="1">
      <alignment horizontal="center" vertical="center" wrapText="1"/>
    </xf>
    <xf numFmtId="0" fontId="0" fillId="0" borderId="0" xfId="0" applyBorder="1" applyAlignment="1" applyProtection="1">
      <alignment wrapText="1"/>
    </xf>
    <xf numFmtId="0" fontId="15" fillId="11" borderId="9" xfId="0" applyFont="1" applyFill="1" applyBorder="1" applyAlignment="1" applyProtection="1">
      <alignment horizontal="center" vertical="top" wrapText="1"/>
    </xf>
    <xf numFmtId="0" fontId="15" fillId="11" borderId="7" xfId="0" applyNumberFormat="1" applyFont="1" applyFill="1" applyBorder="1" applyAlignment="1" applyProtection="1"/>
    <xf numFmtId="0" fontId="8" fillId="54" borderId="4"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5" fillId="11" borderId="74" xfId="0" applyFont="1" applyFill="1" applyBorder="1" applyAlignment="1" applyProtection="1">
      <alignment horizontal="center" vertical="top" wrapText="1"/>
    </xf>
    <xf numFmtId="0" fontId="15" fillId="11" borderId="76" xfId="0" applyNumberFormat="1" applyFont="1" applyFill="1" applyBorder="1" applyAlignment="1" applyProtection="1"/>
    <xf numFmtId="0" fontId="2" fillId="0" borderId="0" xfId="0" applyFont="1" applyAlignment="1" applyProtection="1">
      <alignment horizontal="center" wrapText="1"/>
    </xf>
    <xf numFmtId="0" fontId="15" fillId="11" borderId="84" xfId="0" applyFont="1" applyFill="1" applyBorder="1" applyAlignment="1" applyProtection="1">
      <alignment horizontal="center" vertical="top" wrapText="1"/>
    </xf>
    <xf numFmtId="0" fontId="15" fillId="11" borderId="6" xfId="0" applyNumberFormat="1" applyFont="1" applyFill="1" applyBorder="1" applyAlignment="1" applyProtection="1"/>
    <xf numFmtId="0" fontId="15" fillId="11" borderId="77" xfId="0" applyFont="1" applyFill="1" applyBorder="1" applyAlignment="1" applyProtection="1">
      <alignment horizontal="center" vertical="top" wrapText="1"/>
    </xf>
    <xf numFmtId="0" fontId="15" fillId="11" borderId="79" xfId="0" applyNumberFormat="1" applyFont="1" applyFill="1" applyBorder="1" applyAlignment="1" applyProtection="1"/>
    <xf numFmtId="0" fontId="15" fillId="11" borderId="76" xfId="0" applyFont="1" applyFill="1" applyBorder="1" applyProtection="1"/>
    <xf numFmtId="0" fontId="8" fillId="0" borderId="36" xfId="0" applyNumberFormat="1" applyFont="1" applyFill="1" applyBorder="1" applyAlignment="1" applyProtection="1">
      <alignment horizontal="center" vertical="center"/>
    </xf>
    <xf numFmtId="0" fontId="15" fillId="11" borderId="6" xfId="0" applyFont="1" applyFill="1" applyBorder="1" applyAlignment="1" applyProtection="1">
      <alignment wrapText="1"/>
    </xf>
    <xf numFmtId="0" fontId="15" fillId="11" borderId="79" xfId="0" applyFont="1" applyFill="1" applyBorder="1" applyAlignment="1" applyProtection="1">
      <alignment wrapText="1"/>
    </xf>
    <xf numFmtId="0" fontId="8" fillId="0" borderId="46" xfId="0" applyNumberFormat="1" applyFont="1" applyBorder="1" applyAlignment="1" applyProtection="1">
      <alignment horizontal="center" vertical="center" wrapText="1"/>
    </xf>
    <xf numFmtId="0" fontId="15" fillId="11" borderId="76" xfId="0" applyFont="1" applyFill="1" applyBorder="1" applyAlignment="1" applyProtection="1">
      <alignment wrapText="1"/>
    </xf>
    <xf numFmtId="0" fontId="8" fillId="0" borderId="36" xfId="0" applyNumberFormat="1" applyFont="1" applyBorder="1" applyAlignment="1" applyProtection="1">
      <alignment horizontal="center" vertical="center" wrapText="1"/>
    </xf>
    <xf numFmtId="0" fontId="8" fillId="0" borderId="16" xfId="0" applyNumberFormat="1" applyFont="1" applyBorder="1" applyAlignment="1" applyProtection="1">
      <alignment horizontal="center" vertical="center"/>
    </xf>
    <xf numFmtId="0" fontId="15" fillId="11" borderId="6" xfId="0" applyFont="1" applyFill="1" applyBorder="1" applyProtection="1"/>
    <xf numFmtId="16" fontId="8" fillId="0" borderId="16" xfId="0" applyNumberFormat="1" applyFont="1" applyBorder="1" applyAlignment="1" applyProtection="1">
      <alignment horizontal="center" vertical="center"/>
    </xf>
    <xf numFmtId="0" fontId="15" fillId="11" borderId="79" xfId="0" applyFont="1" applyFill="1" applyBorder="1" applyProtection="1"/>
    <xf numFmtId="0" fontId="8" fillId="0" borderId="46" xfId="0" applyNumberFormat="1" applyFont="1" applyBorder="1" applyAlignment="1" applyProtection="1">
      <alignment horizontal="center" vertical="center"/>
    </xf>
    <xf numFmtId="0" fontId="8" fillId="0" borderId="36" xfId="0" applyFont="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46" xfId="0" applyFont="1" applyBorder="1" applyAlignment="1" applyProtection="1">
      <alignment horizontal="center" vertical="center" wrapText="1"/>
    </xf>
    <xf numFmtId="0" fontId="15" fillId="11" borderId="11" xfId="0" applyFont="1" applyFill="1" applyBorder="1" applyAlignment="1" applyProtection="1">
      <alignment horizontal="center" vertical="top" wrapText="1"/>
    </xf>
    <xf numFmtId="0" fontId="15" fillId="11" borderId="13" xfId="0" applyFont="1" applyFill="1" applyBorder="1" applyAlignment="1" applyProtection="1">
      <alignment wrapText="1"/>
    </xf>
    <xf numFmtId="166" fontId="8" fillId="0" borderId="36" xfId="0" applyNumberFormat="1" applyFont="1" applyBorder="1" applyAlignment="1" applyProtection="1">
      <alignment horizontal="center" vertical="center" wrapText="1"/>
    </xf>
    <xf numFmtId="166" fontId="8" fillId="0" borderId="36" xfId="0" applyNumberFormat="1" applyFont="1" applyFill="1" applyBorder="1" applyAlignment="1" applyProtection="1">
      <alignment horizontal="center" vertical="center" wrapText="1"/>
    </xf>
    <xf numFmtId="0" fontId="15" fillId="11" borderId="11" xfId="0" applyFont="1" applyFill="1" applyBorder="1" applyAlignment="1" applyProtection="1">
      <alignment horizontal="center" vertical="top"/>
    </xf>
    <xf numFmtId="0" fontId="15" fillId="11" borderId="14" xfId="0" applyFont="1" applyFill="1" applyBorder="1" applyAlignment="1" applyProtection="1">
      <alignment horizontal="center" vertical="top"/>
    </xf>
    <xf numFmtId="0" fontId="15" fillId="11" borderId="9" xfId="0" applyFont="1" applyFill="1" applyBorder="1" applyAlignment="1" applyProtection="1">
      <alignment horizontal="center" vertical="top"/>
    </xf>
    <xf numFmtId="0" fontId="15" fillId="11" borderId="7" xfId="0" applyFont="1" applyFill="1" applyBorder="1" applyAlignment="1" applyProtection="1">
      <alignment wrapText="1"/>
    </xf>
    <xf numFmtId="0" fontId="15" fillId="11" borderId="80" xfId="0" applyFont="1" applyFill="1" applyBorder="1" applyAlignment="1" applyProtection="1">
      <alignment horizontal="center" vertical="top"/>
    </xf>
    <xf numFmtId="0" fontId="15" fillId="11" borderId="82" xfId="0" applyFont="1" applyFill="1" applyBorder="1" applyAlignment="1" applyProtection="1">
      <alignment wrapText="1"/>
    </xf>
    <xf numFmtId="0" fontId="8" fillId="0" borderId="73" xfId="0" applyFont="1" applyFill="1" applyBorder="1" applyAlignment="1" applyProtection="1">
      <alignment horizontal="center" vertical="center" wrapText="1"/>
    </xf>
    <xf numFmtId="0" fontId="8" fillId="5" borderId="73" xfId="0" applyFont="1" applyFill="1" applyBorder="1" applyAlignment="1" applyProtection="1">
      <alignment horizontal="center" vertical="center" wrapText="1"/>
    </xf>
    <xf numFmtId="0" fontId="8" fillId="0" borderId="73" xfId="0" applyFont="1" applyBorder="1" applyAlignment="1" applyProtection="1">
      <alignment horizontal="center" vertical="center" wrapText="1"/>
    </xf>
    <xf numFmtId="0" fontId="8" fillId="0" borderId="73" xfId="0" applyNumberFormat="1" applyFont="1" applyBorder="1" applyAlignment="1" applyProtection="1">
      <alignment horizontal="center" vertical="center" wrapText="1"/>
    </xf>
    <xf numFmtId="174" fontId="15" fillId="12" borderId="2" xfId="0" applyNumberFormat="1" applyFont="1" applyFill="1" applyBorder="1" applyAlignment="1" applyProtection="1">
      <alignment horizontal="center" vertical="center"/>
    </xf>
    <xf numFmtId="0" fontId="10" fillId="0" borderId="0" xfId="0" applyFont="1" applyBorder="1" applyAlignment="1" applyProtection="1">
      <alignment wrapText="1"/>
    </xf>
    <xf numFmtId="0" fontId="15" fillId="57" borderId="53" xfId="0" applyNumberFormat="1" applyFont="1" applyFill="1" applyBorder="1" applyAlignment="1" applyProtection="1">
      <alignment horizontal="center" vertical="center" wrapText="1"/>
    </xf>
    <xf numFmtId="0" fontId="15" fillId="57" borderId="96" xfId="0" applyNumberFormat="1" applyFont="1" applyFill="1" applyBorder="1" applyAlignment="1" applyProtection="1">
      <alignment horizontal="center" vertical="center" wrapText="1"/>
    </xf>
    <xf numFmtId="0" fontId="15" fillId="57" borderId="55" xfId="0" applyNumberFormat="1" applyFont="1" applyFill="1" applyBorder="1" applyAlignment="1" applyProtection="1">
      <alignment horizontal="center" vertical="center" wrapText="1"/>
    </xf>
    <xf numFmtId="0" fontId="15" fillId="13" borderId="76" xfId="0" applyFont="1" applyFill="1" applyBorder="1" applyAlignment="1" applyProtection="1">
      <alignment wrapText="1"/>
    </xf>
    <xf numFmtId="0" fontId="0" fillId="0" borderId="23" xfId="0" applyBorder="1" applyProtection="1"/>
    <xf numFmtId="0" fontId="15" fillId="13" borderId="6" xfId="0" applyFont="1" applyFill="1" applyBorder="1" applyAlignment="1" applyProtection="1">
      <alignment wrapText="1"/>
    </xf>
    <xf numFmtId="0" fontId="8" fillId="0" borderId="32" xfId="0" applyFont="1" applyBorder="1" applyAlignment="1" applyProtection="1">
      <alignment horizontal="center" vertical="center"/>
    </xf>
    <xf numFmtId="0" fontId="8" fillId="0" borderId="16" xfId="0" applyFont="1" applyBorder="1" applyAlignment="1" applyProtection="1">
      <alignment horizontal="center" vertical="center"/>
    </xf>
    <xf numFmtId="0" fontId="0" fillId="0" borderId="16" xfId="0" applyBorder="1" applyAlignment="1" applyProtection="1">
      <alignment horizontal="center" vertical="center" wrapText="1"/>
    </xf>
    <xf numFmtId="0" fontId="15" fillId="13" borderId="79" xfId="0" applyFont="1" applyFill="1" applyBorder="1" applyAlignment="1" applyProtection="1">
      <alignment wrapText="1"/>
    </xf>
    <xf numFmtId="0" fontId="8" fillId="0" borderId="46" xfId="0" applyFont="1" applyBorder="1" applyAlignment="1" applyProtection="1">
      <alignment horizontal="center" vertical="center"/>
    </xf>
    <xf numFmtId="0" fontId="0" fillId="0" borderId="36" xfId="0" applyFill="1" applyBorder="1" applyAlignment="1" applyProtection="1">
      <alignment horizontal="center" vertical="center" wrapText="1"/>
    </xf>
    <xf numFmtId="0" fontId="15" fillId="13" borderId="80" xfId="0" applyFont="1" applyFill="1" applyBorder="1" applyAlignment="1" applyProtection="1">
      <alignment horizontal="center" vertical="top" wrapText="1"/>
    </xf>
    <xf numFmtId="0" fontId="15" fillId="13" borderId="82" xfId="0" applyFont="1" applyFill="1" applyBorder="1" applyAlignment="1" applyProtection="1">
      <alignment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15" fillId="13" borderId="81" xfId="0" applyFont="1" applyFill="1" applyBorder="1" applyAlignment="1" applyProtection="1">
      <alignment wrapText="1"/>
    </xf>
    <xf numFmtId="0" fontId="15" fillId="13" borderId="74" xfId="0" applyFont="1" applyFill="1" applyBorder="1" applyAlignment="1" applyProtection="1">
      <alignment horizontal="center" vertical="top" wrapText="1"/>
    </xf>
    <xf numFmtId="0" fontId="12" fillId="0" borderId="71" xfId="0" applyFont="1" applyFill="1" applyBorder="1" applyAlignment="1" applyProtection="1">
      <alignment horizontal="center" vertical="center" wrapText="1"/>
    </xf>
    <xf numFmtId="0" fontId="15" fillId="13" borderId="14" xfId="0" applyNumberFormat="1" applyFont="1" applyFill="1" applyBorder="1" applyAlignment="1" applyProtection="1">
      <alignment horizontal="center" vertical="top" wrapText="1"/>
    </xf>
    <xf numFmtId="0" fontId="15" fillId="13" borderId="6" xfId="0" applyNumberFormat="1" applyFont="1" applyFill="1" applyBorder="1" applyAlignment="1" applyProtection="1"/>
    <xf numFmtId="0" fontId="8" fillId="0" borderId="16" xfId="0" applyFont="1" applyFill="1" applyBorder="1" applyAlignment="1" applyProtection="1">
      <alignment horizontal="center" vertical="center" wrapText="1"/>
    </xf>
    <xf numFmtId="0" fontId="15" fillId="13" borderId="77" xfId="0" applyNumberFormat="1" applyFont="1" applyFill="1" applyBorder="1" applyAlignment="1" applyProtection="1">
      <alignment horizontal="center" vertical="top" wrapText="1"/>
    </xf>
    <xf numFmtId="0" fontId="15" fillId="13" borderId="79" xfId="0" applyNumberFormat="1" applyFont="1" applyFill="1" applyBorder="1" applyAlignment="1" applyProtection="1"/>
    <xf numFmtId="0" fontId="8" fillId="0" borderId="29" xfId="0" applyFont="1" applyFill="1" applyBorder="1" applyAlignment="1" applyProtection="1">
      <alignment horizontal="center" vertical="center" wrapText="1"/>
    </xf>
    <xf numFmtId="0" fontId="15" fillId="13" borderId="74" xfId="0" applyNumberFormat="1" applyFont="1" applyFill="1" applyBorder="1" applyAlignment="1" applyProtection="1">
      <alignment horizontal="center" vertical="top" wrapText="1"/>
    </xf>
    <xf numFmtId="0" fontId="15" fillId="13" borderId="76" xfId="0" applyNumberFormat="1" applyFont="1" applyFill="1" applyBorder="1" applyAlignment="1" applyProtection="1"/>
    <xf numFmtId="0" fontId="8" fillId="0" borderId="36" xfId="0" applyFont="1" applyBorder="1" applyAlignment="1" applyProtection="1">
      <alignment horizontal="center" vertical="center"/>
    </xf>
    <xf numFmtId="0" fontId="8" fillId="0" borderId="46" xfId="0" applyFont="1" applyFill="1" applyBorder="1" applyAlignment="1" applyProtection="1">
      <alignment horizontal="center" vertical="center" wrapText="1"/>
    </xf>
    <xf numFmtId="0" fontId="15" fillId="13" borderId="84" xfId="0" applyNumberFormat="1" applyFont="1" applyFill="1" applyBorder="1" applyAlignment="1" applyProtection="1">
      <alignment horizontal="center" vertical="top" wrapText="1"/>
    </xf>
    <xf numFmtId="0" fontId="8" fillId="0" borderId="85" xfId="0" applyFont="1" applyFill="1" applyBorder="1" applyAlignment="1" applyProtection="1">
      <alignment horizontal="center" vertical="center" wrapText="1"/>
    </xf>
    <xf numFmtId="0" fontId="15" fillId="13" borderId="0" xfId="0" applyFont="1" applyFill="1" applyBorder="1" applyAlignment="1" applyProtection="1">
      <alignment horizontal="center" vertical="center" wrapText="1"/>
    </xf>
    <xf numFmtId="0" fontId="11" fillId="13" borderId="0" xfId="0" applyFont="1" applyFill="1" applyBorder="1" applyAlignment="1" applyProtection="1">
      <alignment wrapText="1"/>
    </xf>
    <xf numFmtId="0" fontId="8" fillId="0" borderId="15" xfId="0" applyFont="1" applyBorder="1" applyAlignment="1" applyProtection="1">
      <alignment horizontal="center" vertical="center"/>
    </xf>
    <xf numFmtId="167" fontId="25" fillId="15" borderId="73" xfId="0" applyNumberFormat="1" applyFont="1" applyFill="1" applyBorder="1" applyAlignment="1" applyProtection="1">
      <alignment horizontal="center" vertical="center"/>
    </xf>
    <xf numFmtId="49" fontId="25" fillId="15" borderId="80" xfId="0" applyNumberFormat="1" applyFont="1" applyFill="1" applyBorder="1" applyAlignment="1" applyProtection="1">
      <alignment vertical="center"/>
    </xf>
    <xf numFmtId="49" fontId="25" fillId="15" borderId="81" xfId="0" applyNumberFormat="1" applyFont="1" applyFill="1" applyBorder="1" applyAlignment="1" applyProtection="1">
      <alignment vertical="center"/>
    </xf>
    <xf numFmtId="49" fontId="25" fillId="15" borderId="82" xfId="0" applyNumberFormat="1" applyFont="1" applyFill="1" applyBorder="1" applyAlignment="1" applyProtection="1">
      <alignment vertical="center"/>
    </xf>
    <xf numFmtId="0" fontId="15" fillId="69" borderId="53" xfId="0" applyNumberFormat="1" applyFont="1" applyFill="1" applyBorder="1" applyAlignment="1" applyProtection="1">
      <alignment horizontal="center" vertical="center" wrapText="1"/>
    </xf>
    <xf numFmtId="0" fontId="15" fillId="69" borderId="96" xfId="0" applyNumberFormat="1" applyFont="1" applyFill="1" applyBorder="1" applyAlignment="1" applyProtection="1">
      <alignment horizontal="center" vertical="center" wrapText="1"/>
    </xf>
    <xf numFmtId="0" fontId="15" fillId="69" borderId="55" xfId="0" applyNumberFormat="1" applyFont="1" applyFill="1" applyBorder="1" applyAlignment="1" applyProtection="1">
      <alignment horizontal="center" vertical="center" wrapText="1"/>
    </xf>
    <xf numFmtId="0" fontId="0" fillId="9" borderId="2" xfId="0" applyNumberFormat="1" applyFont="1" applyFill="1" applyBorder="1" applyAlignment="1" applyProtection="1">
      <alignment horizontal="center" vertical="center" shrinkToFit="1"/>
    </xf>
    <xf numFmtId="0" fontId="0" fillId="9" borderId="2" xfId="0" applyNumberFormat="1" applyFont="1" applyFill="1" applyBorder="1" applyAlignment="1" applyProtection="1">
      <alignment horizontal="center" vertical="center" wrapText="1"/>
    </xf>
    <xf numFmtId="0" fontId="0" fillId="0" borderId="2" xfId="0" applyNumberFormat="1" applyFont="1" applyBorder="1" applyAlignment="1" applyProtection="1">
      <alignment horizontal="center" vertical="center" shrinkToFit="1"/>
    </xf>
    <xf numFmtId="0" fontId="15" fillId="14" borderId="11" xfId="0" applyNumberFormat="1" applyFont="1" applyFill="1" applyBorder="1" applyAlignment="1" applyProtection="1">
      <alignment horizontal="center" vertical="top"/>
    </xf>
    <xf numFmtId="0" fontId="15" fillId="14" borderId="12" xfId="0" applyNumberFormat="1" applyFont="1" applyFill="1" applyBorder="1" applyAlignment="1" applyProtection="1"/>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5" fillId="14" borderId="8" xfId="0" applyNumberFormat="1" applyFont="1" applyFill="1" applyBorder="1" applyAlignment="1" applyProtection="1"/>
    <xf numFmtId="0" fontId="15" fillId="14" borderId="10" xfId="0" applyNumberFormat="1" applyFont="1" applyFill="1" applyBorder="1" applyAlignment="1" applyProtection="1">
      <alignment horizontal="center" vertical="top"/>
    </xf>
    <xf numFmtId="0" fontId="15" fillId="14" borderId="7" xfId="0" applyNumberFormat="1" applyFont="1" applyFill="1" applyBorder="1" applyAlignment="1" applyProtection="1"/>
    <xf numFmtId="0" fontId="15" fillId="14" borderId="10" xfId="0" applyFont="1" applyFill="1" applyBorder="1" applyAlignment="1" applyProtection="1">
      <alignment horizontal="center" vertical="center"/>
    </xf>
    <xf numFmtId="0" fontId="15" fillId="14" borderId="8" xfId="0" applyFont="1" applyFill="1" applyBorder="1" applyProtection="1"/>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xf>
    <xf numFmtId="167" fontId="25" fillId="16" borderId="5" xfId="0" applyNumberFormat="1" applyFont="1" applyFill="1" applyBorder="1" applyAlignment="1" applyProtection="1">
      <alignment horizontal="center" vertical="center"/>
    </xf>
    <xf numFmtId="0" fontId="15" fillId="58" borderId="53" xfId="0" applyNumberFormat="1" applyFont="1" applyFill="1" applyBorder="1" applyAlignment="1" applyProtection="1">
      <alignment horizontal="center" vertical="center" wrapText="1"/>
    </xf>
    <xf numFmtId="0" fontId="15" fillId="58" borderId="96" xfId="0" applyNumberFormat="1" applyFont="1" applyFill="1" applyBorder="1" applyAlignment="1" applyProtection="1">
      <alignment horizontal="center" vertical="center" wrapText="1"/>
    </xf>
    <xf numFmtId="0" fontId="15" fillId="58" borderId="55" xfId="0" applyNumberFormat="1" applyFont="1" applyFill="1" applyBorder="1" applyAlignment="1" applyProtection="1">
      <alignment horizontal="center" vertical="center" wrapText="1"/>
    </xf>
    <xf numFmtId="37" fontId="27" fillId="17" borderId="78" xfId="0" applyNumberFormat="1" applyFont="1" applyFill="1" applyBorder="1" applyAlignment="1" applyProtection="1">
      <alignment horizontal="center" vertical="center"/>
    </xf>
    <xf numFmtId="0" fontId="27" fillId="17" borderId="78" xfId="0" applyNumberFormat="1" applyFont="1" applyFill="1" applyBorder="1" applyAlignment="1" applyProtection="1">
      <alignment vertical="center"/>
    </xf>
    <xf numFmtId="0" fontId="27" fillId="17" borderId="79" xfId="0" applyNumberFormat="1" applyFont="1" applyFill="1" applyBorder="1" applyAlignment="1" applyProtection="1">
      <alignment vertical="center"/>
    </xf>
    <xf numFmtId="0" fontId="105" fillId="10" borderId="51" xfId="0" applyFont="1" applyFill="1" applyBorder="1" applyAlignment="1" applyProtection="1">
      <alignment horizontal="center" vertical="center" shrinkToFit="1"/>
    </xf>
    <xf numFmtId="0" fontId="105" fillId="10" borderId="53" xfId="0" applyFont="1" applyFill="1" applyBorder="1" applyAlignment="1" applyProtection="1">
      <alignment horizontal="center" vertical="center" shrinkToFit="1"/>
    </xf>
    <xf numFmtId="0" fontId="105" fillId="10" borderId="53" xfId="0" applyNumberFormat="1" applyFont="1" applyFill="1" applyBorder="1" applyAlignment="1" applyProtection="1">
      <alignment horizontal="center" vertical="center" shrinkToFit="1"/>
    </xf>
    <xf numFmtId="0" fontId="105" fillId="10" borderId="17" xfId="0" applyFont="1" applyFill="1" applyBorder="1" applyAlignment="1" applyProtection="1">
      <alignment horizontal="left" vertical="top" indent="2"/>
    </xf>
    <xf numFmtId="0" fontId="10" fillId="10" borderId="18" xfId="0" applyFont="1" applyFill="1" applyBorder="1" applyAlignment="1" applyProtection="1">
      <alignment vertical="top"/>
    </xf>
    <xf numFmtId="0" fontId="27" fillId="10" borderId="55" xfId="0" applyFont="1" applyFill="1" applyBorder="1" applyAlignment="1" applyProtection="1">
      <alignment horizontal="center" vertical="center" shrinkToFit="1"/>
    </xf>
    <xf numFmtId="0" fontId="0" fillId="0" borderId="0" xfId="0" applyNumberFormat="1" applyAlignment="1" applyProtection="1">
      <alignment vertical="center"/>
    </xf>
    <xf numFmtId="0" fontId="0" fillId="0" borderId="0" xfId="0" applyNumberFormat="1" applyAlignment="1" applyProtection="1">
      <alignment horizontal="center" vertical="center"/>
    </xf>
    <xf numFmtId="0" fontId="0" fillId="0" borderId="0" xfId="0" applyNumberFormat="1" applyProtection="1"/>
    <xf numFmtId="0" fontId="15" fillId="49" borderId="85" xfId="0" applyNumberFormat="1" applyFont="1" applyFill="1" applyBorder="1" applyAlignment="1" applyProtection="1">
      <alignment horizontal="center" vertical="center" wrapText="1"/>
    </xf>
    <xf numFmtId="0" fontId="89" fillId="0" borderId="72" xfId="0" applyNumberFormat="1" applyFont="1" applyBorder="1" applyAlignment="1" applyProtection="1">
      <alignment horizontal="center" wrapText="1"/>
    </xf>
    <xf numFmtId="0" fontId="93" fillId="49" borderId="73" xfId="646" applyNumberFormat="1" applyFont="1" applyFill="1" applyBorder="1" applyAlignment="1" applyProtection="1">
      <alignment horizontal="center" wrapText="1"/>
    </xf>
    <xf numFmtId="0" fontId="0" fillId="0" borderId="0" xfId="0" applyAlignment="1" applyProtection="1">
      <alignment vertical="center" wrapText="1"/>
    </xf>
    <xf numFmtId="166" fontId="89" fillId="0" borderId="0" xfId="0" applyNumberFormat="1" applyFont="1" applyFill="1" applyAlignment="1" applyProtection="1">
      <alignment horizontal="center" wrapText="1"/>
    </xf>
    <xf numFmtId="0" fontId="89" fillId="0" borderId="0" xfId="0" applyFont="1" applyAlignment="1" applyProtection="1">
      <alignment horizontal="center" wrapText="1"/>
    </xf>
    <xf numFmtId="0" fontId="89" fillId="0" borderId="73" xfId="0" applyFont="1" applyBorder="1" applyAlignment="1" applyProtection="1">
      <alignment horizontal="center" vertical="top"/>
    </xf>
    <xf numFmtId="0" fontId="28" fillId="0" borderId="73" xfId="0" applyFont="1" applyBorder="1" applyAlignment="1" applyProtection="1">
      <alignment horizontal="left" vertical="top" wrapText="1"/>
    </xf>
    <xf numFmtId="0" fontId="28" fillId="0" borderId="73" xfId="0" applyNumberFormat="1" applyFont="1" applyBorder="1" applyAlignment="1" applyProtection="1">
      <alignment horizontal="center" vertical="top" wrapText="1"/>
    </xf>
    <xf numFmtId="2" fontId="93" fillId="48" borderId="73" xfId="646" applyNumberFormat="1" applyFont="1" applyFill="1" applyBorder="1" applyAlignment="1" applyProtection="1">
      <alignment horizontal="center" vertical="center"/>
    </xf>
    <xf numFmtId="0" fontId="88" fillId="48" borderId="73" xfId="0" applyNumberFormat="1" applyFont="1" applyFill="1" applyBorder="1" applyAlignment="1" applyProtection="1">
      <alignment horizontal="center" vertical="center"/>
    </xf>
    <xf numFmtId="0" fontId="90" fillId="49" borderId="82" xfId="0" applyFont="1" applyFill="1" applyBorder="1" applyAlignment="1" applyProtection="1">
      <alignment horizontal="center" vertical="center"/>
    </xf>
    <xf numFmtId="0" fontId="90" fillId="49" borderId="73" xfId="0" applyFont="1" applyFill="1" applyBorder="1" applyAlignment="1" applyProtection="1">
      <alignment horizontal="center" vertical="center"/>
    </xf>
    <xf numFmtId="1" fontId="93" fillId="49" borderId="73" xfId="646" applyNumberFormat="1" applyFont="1" applyFill="1" applyBorder="1" applyAlignment="1" applyProtection="1">
      <alignment horizontal="center" vertical="center"/>
    </xf>
    <xf numFmtId="2" fontId="93" fillId="49" borderId="73" xfId="646" applyNumberFormat="1" applyFont="1" applyFill="1" applyBorder="1" applyAlignment="1" applyProtection="1">
      <alignment horizontal="center" vertical="center"/>
    </xf>
    <xf numFmtId="2" fontId="90" fillId="49" borderId="73" xfId="0" applyNumberFormat="1" applyFont="1" applyFill="1" applyBorder="1" applyAlignment="1" applyProtection="1">
      <alignment vertical="center"/>
    </xf>
    <xf numFmtId="2" fontId="90" fillId="48" borderId="73" xfId="0" applyNumberFormat="1" applyFont="1" applyFill="1" applyBorder="1" applyAlignment="1" applyProtection="1">
      <alignment horizontal="center" vertical="center"/>
    </xf>
    <xf numFmtId="10" fontId="15" fillId="48" borderId="73" xfId="0" applyNumberFormat="1" applyFont="1" applyFill="1" applyBorder="1" applyAlignment="1" applyProtection="1">
      <alignment horizontal="center" vertical="center"/>
    </xf>
    <xf numFmtId="168" fontId="92" fillId="49" borderId="73" xfId="646" applyNumberFormat="1" applyFont="1" applyFill="1" applyBorder="1" applyAlignment="1" applyProtection="1">
      <alignment horizontal="center" vertical="center"/>
    </xf>
    <xf numFmtId="10" fontId="15" fillId="49" borderId="73" xfId="0" applyNumberFormat="1" applyFont="1" applyFill="1" applyBorder="1" applyAlignment="1" applyProtection="1">
      <alignment vertical="center"/>
    </xf>
    <xf numFmtId="0" fontId="90" fillId="48" borderId="82" xfId="0" applyFont="1" applyFill="1" applyBorder="1" applyAlignment="1" applyProtection="1">
      <alignment horizontal="center" vertical="center"/>
    </xf>
    <xf numFmtId="0" fontId="90" fillId="48" borderId="73" xfId="0" applyFont="1" applyFill="1" applyBorder="1" applyAlignment="1" applyProtection="1">
      <alignment horizontal="center" vertical="center"/>
    </xf>
    <xf numFmtId="1" fontId="93" fillId="48" borderId="73" xfId="646" applyNumberFormat="1" applyFont="1" applyFill="1" applyBorder="1" applyAlignment="1" applyProtection="1">
      <alignment horizontal="center" vertical="center"/>
    </xf>
    <xf numFmtId="2" fontId="90" fillId="48" borderId="73" xfId="0" applyNumberFormat="1" applyFont="1" applyFill="1" applyBorder="1" applyAlignment="1" applyProtection="1">
      <alignment vertical="center"/>
    </xf>
    <xf numFmtId="2" fontId="22" fillId="48" borderId="73" xfId="0" applyNumberFormat="1" applyFont="1" applyFill="1" applyBorder="1" applyAlignment="1" applyProtection="1">
      <alignment horizontal="center" vertical="center"/>
    </xf>
    <xf numFmtId="0" fontId="88" fillId="48" borderId="73" xfId="0" applyFont="1" applyFill="1" applyBorder="1" applyAlignment="1" applyProtection="1">
      <alignment horizontal="left" vertical="top" wrapText="1"/>
    </xf>
    <xf numFmtId="0" fontId="29" fillId="0" borderId="0" xfId="0" applyFont="1" applyFill="1" applyBorder="1" applyAlignment="1" applyProtection="1">
      <alignment vertical="center" wrapText="1"/>
    </xf>
    <xf numFmtId="0" fontId="90" fillId="67" borderId="73" xfId="0" applyFont="1" applyFill="1" applyBorder="1" applyAlignment="1" applyProtection="1">
      <alignment horizontal="center" vertical="center"/>
    </xf>
    <xf numFmtId="166" fontId="93" fillId="49" borderId="73" xfId="646" applyNumberFormat="1" applyFont="1" applyFill="1" applyBorder="1" applyAlignment="1" applyProtection="1">
      <alignment horizontal="center" vertical="center"/>
    </xf>
    <xf numFmtId="2" fontId="118" fillId="48" borderId="73" xfId="646" applyNumberFormat="1" applyFont="1" applyFill="1" applyBorder="1" applyAlignment="1" applyProtection="1">
      <alignment horizontal="center" vertical="center"/>
    </xf>
    <xf numFmtId="166" fontId="93" fillId="48" borderId="80" xfId="646" applyNumberFormat="1" applyFont="1" applyFill="1" applyBorder="1" applyAlignment="1" applyProtection="1">
      <alignment horizontal="center" vertical="center"/>
    </xf>
    <xf numFmtId="166" fontId="93" fillId="48" borderId="82" xfId="646" applyNumberFormat="1" applyFont="1" applyFill="1" applyBorder="1" applyAlignment="1" applyProtection="1">
      <alignment horizontal="center" vertical="center"/>
    </xf>
    <xf numFmtId="166" fontId="121" fillId="67" borderId="73" xfId="646" applyNumberFormat="1" applyFont="1" applyFill="1" applyBorder="1" applyAlignment="1" applyProtection="1">
      <alignment horizontal="center" vertical="center" wrapText="1"/>
    </xf>
    <xf numFmtId="1" fontId="121" fillId="49" borderId="73" xfId="646" applyNumberFormat="1" applyFont="1" applyFill="1" applyBorder="1" applyAlignment="1" applyProtection="1">
      <alignment horizontal="center" vertical="center"/>
    </xf>
    <xf numFmtId="166" fontId="116" fillId="49" borderId="73" xfId="646" applyNumberFormat="1" applyFont="1" applyFill="1" applyBorder="1" applyAlignment="1" applyProtection="1">
      <alignment horizontal="center" vertical="center" wrapText="1"/>
    </xf>
    <xf numFmtId="166" fontId="93" fillId="60" borderId="73" xfId="646" applyNumberFormat="1" applyFont="1" applyFill="1" applyBorder="1" applyAlignment="1" applyProtection="1">
      <alignment horizontal="center" vertical="center"/>
    </xf>
    <xf numFmtId="2" fontId="90" fillId="60" borderId="73" xfId="0" applyNumberFormat="1" applyFont="1" applyFill="1" applyBorder="1" applyAlignment="1" applyProtection="1">
      <alignment vertical="center"/>
    </xf>
    <xf numFmtId="168" fontId="92" fillId="60" borderId="73" xfId="646" applyNumberFormat="1" applyFont="1" applyFill="1" applyBorder="1" applyAlignment="1" applyProtection="1">
      <alignment horizontal="center" vertical="center"/>
    </xf>
    <xf numFmtId="0" fontId="89" fillId="0" borderId="71" xfId="0" applyFont="1" applyBorder="1" applyAlignment="1" applyProtection="1">
      <alignment horizontal="center" vertical="top"/>
    </xf>
    <xf numFmtId="0" fontId="28" fillId="0" borderId="71" xfId="0" applyFont="1" applyBorder="1" applyAlignment="1" applyProtection="1">
      <alignment horizontal="left" vertical="top" wrapText="1"/>
    </xf>
    <xf numFmtId="0" fontId="88" fillId="0" borderId="71" xfId="0" applyFont="1" applyBorder="1" applyAlignment="1" applyProtection="1">
      <alignment horizontal="center" vertical="top" wrapText="1"/>
    </xf>
    <xf numFmtId="3" fontId="93" fillId="48" borderId="71" xfId="646" applyNumberFormat="1" applyFont="1" applyFill="1" applyBorder="1" applyAlignment="1" applyProtection="1">
      <alignment horizontal="center" vertical="center"/>
    </xf>
    <xf numFmtId="3" fontId="118" fillId="48" borderId="71" xfId="646" applyNumberFormat="1" applyFont="1" applyFill="1" applyBorder="1" applyAlignment="1" applyProtection="1">
      <alignment horizontal="center" vertical="center"/>
    </xf>
    <xf numFmtId="0" fontId="88" fillId="48" borderId="71" xfId="0" applyNumberFormat="1" applyFont="1" applyFill="1" applyBorder="1" applyAlignment="1" applyProtection="1">
      <alignment horizontal="center" vertical="center"/>
    </xf>
    <xf numFmtId="0" fontId="90" fillId="49" borderId="76" xfId="0" applyFont="1" applyFill="1" applyBorder="1" applyAlignment="1" applyProtection="1">
      <alignment horizontal="center" vertical="center"/>
    </xf>
    <xf numFmtId="0" fontId="90" fillId="49" borderId="71" xfId="0" applyFont="1" applyFill="1" applyBorder="1" applyAlignment="1" applyProtection="1">
      <alignment horizontal="center" vertical="center"/>
    </xf>
    <xf numFmtId="1" fontId="93" fillId="49" borderId="71" xfId="646" applyNumberFormat="1" applyFont="1" applyFill="1" applyBorder="1" applyAlignment="1" applyProtection="1">
      <alignment horizontal="center" vertical="center"/>
    </xf>
    <xf numFmtId="166" fontId="93" fillId="49" borderId="71" xfId="646" applyNumberFormat="1" applyFont="1" applyFill="1" applyBorder="1" applyAlignment="1" applyProtection="1">
      <alignment horizontal="center" vertical="center"/>
    </xf>
    <xf numFmtId="2" fontId="93" fillId="49" borderId="71" xfId="646" applyNumberFormat="1" applyFont="1" applyFill="1" applyBorder="1" applyAlignment="1" applyProtection="1">
      <alignment horizontal="center" vertical="center"/>
    </xf>
    <xf numFmtId="2" fontId="90" fillId="49" borderId="71" xfId="0" applyNumberFormat="1" applyFont="1" applyFill="1" applyBorder="1" applyAlignment="1" applyProtection="1">
      <alignment vertical="center"/>
    </xf>
    <xf numFmtId="2" fontId="90" fillId="48" borderId="71" xfId="0" applyNumberFormat="1" applyFont="1" applyFill="1" applyBorder="1" applyAlignment="1" applyProtection="1">
      <alignment horizontal="center" vertical="center"/>
    </xf>
    <xf numFmtId="10" fontId="15" fillId="48" borderId="71" xfId="0" applyNumberFormat="1" applyFont="1" applyFill="1" applyBorder="1" applyAlignment="1" applyProtection="1">
      <alignment horizontal="center" vertical="center"/>
    </xf>
    <xf numFmtId="168" fontId="92" fillId="49" borderId="71" xfId="646" applyNumberFormat="1" applyFont="1" applyFill="1" applyBorder="1" applyAlignment="1" applyProtection="1">
      <alignment horizontal="center" vertical="center"/>
    </xf>
    <xf numFmtId="10" fontId="15" fillId="49" borderId="71" xfId="0" applyNumberFormat="1" applyFont="1" applyFill="1" applyBorder="1" applyAlignment="1" applyProtection="1">
      <alignment vertical="center"/>
    </xf>
    <xf numFmtId="0" fontId="0" fillId="0" borderId="0" xfId="0" applyFill="1" applyBorder="1" applyProtection="1"/>
    <xf numFmtId="2" fontId="95" fillId="48" borderId="81" xfId="0" applyNumberFormat="1" applyFont="1" applyFill="1" applyBorder="1" applyAlignment="1" applyProtection="1">
      <alignment vertical="center"/>
    </xf>
    <xf numFmtId="0" fontId="0" fillId="0" borderId="0" xfId="0" applyFont="1" applyBorder="1" applyAlignment="1" applyProtection="1">
      <alignment vertical="center"/>
    </xf>
    <xf numFmtId="0" fontId="0" fillId="0" borderId="84" xfId="0" applyBorder="1" applyAlignment="1" applyProtection="1">
      <alignment vertical="center"/>
    </xf>
    <xf numFmtId="0" fontId="111" fillId="0" borderId="0" xfId="0" applyFont="1" applyBorder="1" applyAlignment="1" applyProtection="1">
      <alignment horizontal="center" vertical="center" wrapText="1"/>
    </xf>
    <xf numFmtId="0" fontId="88" fillId="0" borderId="0" xfId="0" applyFont="1" applyBorder="1" applyAlignment="1" applyProtection="1">
      <alignment horizontal="center" vertical="center"/>
    </xf>
    <xf numFmtId="0" fontId="88" fillId="0" borderId="6" xfId="0" applyFont="1" applyBorder="1" applyAlignment="1" applyProtection="1">
      <alignment horizontal="center" vertical="center"/>
    </xf>
    <xf numFmtId="0" fontId="119" fillId="10" borderId="84" xfId="0" applyFont="1" applyFill="1" applyBorder="1" applyAlignment="1" applyProtection="1">
      <alignment vertical="center"/>
    </xf>
    <xf numFmtId="3" fontId="119" fillId="10" borderId="0" xfId="0" applyNumberFormat="1" applyFont="1" applyFill="1" applyBorder="1" applyAlignment="1" applyProtection="1">
      <alignment horizontal="center" vertical="center"/>
    </xf>
    <xf numFmtId="0" fontId="119" fillId="10" borderId="0" xfId="0" applyFont="1" applyFill="1" applyBorder="1" applyAlignment="1" applyProtection="1">
      <alignment horizontal="center" vertical="center"/>
    </xf>
    <xf numFmtId="0" fontId="119" fillId="10" borderId="77" xfId="0" applyFont="1" applyFill="1" applyBorder="1" applyAlignment="1" applyProtection="1">
      <alignment vertical="center"/>
    </xf>
    <xf numFmtId="3" fontId="119" fillId="10" borderId="78" xfId="0" applyNumberFormat="1" applyFont="1" applyFill="1" applyBorder="1" applyAlignment="1" applyProtection="1">
      <alignment horizontal="center" vertical="center"/>
    </xf>
    <xf numFmtId="0" fontId="119" fillId="10" borderId="78" xfId="0" applyFont="1" applyFill="1" applyBorder="1" applyAlignment="1" applyProtection="1">
      <alignment vertical="center"/>
    </xf>
    <xf numFmtId="0" fontId="19" fillId="0" borderId="0" xfId="0" applyFont="1" applyAlignment="1" applyProtection="1">
      <alignment vertical="center"/>
    </xf>
    <xf numFmtId="0" fontId="0" fillId="0" borderId="0" xfId="0" applyFill="1" applyBorder="1" applyAlignment="1" applyProtection="1">
      <alignment vertical="center"/>
    </xf>
    <xf numFmtId="0" fontId="0" fillId="0" borderId="91" xfId="0" applyNumberFormat="1" applyFont="1" applyBorder="1" applyAlignment="1" applyProtection="1">
      <alignment horizontal="center" vertical="top"/>
    </xf>
    <xf numFmtId="0" fontId="0" fillId="0" borderId="52" xfId="0" applyNumberFormat="1" applyFont="1" applyBorder="1" applyAlignment="1" applyProtection="1">
      <alignment horizontal="center" vertical="top"/>
    </xf>
    <xf numFmtId="0" fontId="0" fillId="0" borderId="52" xfId="0" applyNumberFormat="1" applyFont="1" applyFill="1" applyBorder="1" applyAlignment="1" applyProtection="1">
      <alignment horizontal="center" vertical="top"/>
    </xf>
    <xf numFmtId="49" fontId="0" fillId="0" borderId="53" xfId="0" applyNumberFormat="1" applyFont="1" applyBorder="1" applyAlignment="1" applyProtection="1">
      <alignment horizontal="center" vertical="top"/>
    </xf>
    <xf numFmtId="2" fontId="0" fillId="0" borderId="73" xfId="0" applyNumberFormat="1" applyFill="1" applyBorder="1" applyAlignment="1" applyProtection="1">
      <alignment horizontal="center" vertical="center"/>
    </xf>
    <xf numFmtId="0" fontId="0" fillId="0" borderId="73" xfId="0" applyFill="1" applyBorder="1" applyAlignment="1" applyProtection="1">
      <alignment horizontal="center"/>
    </xf>
    <xf numFmtId="0" fontId="0" fillId="0" borderId="73" xfId="0" applyFill="1" applyBorder="1" applyAlignment="1" applyProtection="1">
      <alignment horizontal="center" wrapText="1"/>
    </xf>
    <xf numFmtId="166" fontId="0" fillId="0" borderId="73" xfId="0" applyNumberFormat="1" applyFill="1" applyBorder="1" applyAlignment="1" applyProtection="1">
      <alignment horizontal="center" vertical="center"/>
    </xf>
    <xf numFmtId="0" fontId="0" fillId="0" borderId="11" xfId="0" applyNumberFormat="1" applyBorder="1" applyProtection="1"/>
    <xf numFmtId="0" fontId="0" fillId="0" borderId="12" xfId="0" applyNumberFormat="1" applyBorder="1" applyProtection="1"/>
    <xf numFmtId="0" fontId="0" fillId="0" borderId="14" xfId="0" applyNumberFormat="1" applyBorder="1" applyProtection="1"/>
    <xf numFmtId="0" fontId="0" fillId="0" borderId="0" xfId="0" applyNumberFormat="1" applyBorder="1" applyProtection="1"/>
    <xf numFmtId="0" fontId="8" fillId="9" borderId="4" xfId="0" applyNumberFormat="1" applyFont="1" applyFill="1" applyBorder="1" applyAlignment="1" applyProtection="1">
      <alignment horizontal="center" wrapText="1"/>
    </xf>
    <xf numFmtId="0" fontId="0" fillId="0" borderId="2" xfId="0" applyNumberFormat="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2" fontId="0" fillId="0" borderId="2" xfId="0" applyNumberFormat="1" applyFill="1" applyBorder="1" applyAlignment="1" applyProtection="1">
      <alignment horizontal="center" vertical="center" shrinkToFit="1"/>
    </xf>
    <xf numFmtId="49" fontId="0" fillId="0" borderId="2" xfId="0" applyNumberFormat="1" applyFill="1" applyBorder="1" applyAlignment="1" applyProtection="1">
      <alignment horizontal="center" vertical="center" shrinkToFit="1"/>
    </xf>
    <xf numFmtId="0" fontId="0" fillId="0" borderId="6" xfId="0" applyBorder="1" applyProtection="1"/>
    <xf numFmtId="0" fontId="0" fillId="0" borderId="82" xfId="0" applyFill="1" applyBorder="1" applyAlignment="1" applyProtection="1">
      <alignment horizontal="right" vertical="center" shrinkToFit="1"/>
    </xf>
    <xf numFmtId="0" fontId="140" fillId="0" borderId="73" xfId="0" applyFont="1" applyFill="1" applyBorder="1" applyAlignment="1" applyProtection="1">
      <alignment horizontal="center" wrapText="1"/>
    </xf>
    <xf numFmtId="2" fontId="0" fillId="0" borderId="73" xfId="0" applyNumberFormat="1" applyFont="1" applyFill="1" applyBorder="1" applyAlignment="1" applyProtection="1">
      <alignment horizontal="center"/>
    </xf>
    <xf numFmtId="2" fontId="0" fillId="0" borderId="126" xfId="0" applyNumberFormat="1" applyFont="1" applyFill="1" applyBorder="1" applyAlignment="1" applyProtection="1">
      <alignment horizontal="center"/>
    </xf>
    <xf numFmtId="0" fontId="140" fillId="0" borderId="130" xfId="0" applyFont="1" applyFill="1" applyBorder="1" applyAlignment="1" applyProtection="1">
      <alignment horizontal="center" wrapText="1"/>
    </xf>
    <xf numFmtId="0" fontId="0" fillId="0" borderId="131" xfId="0" applyFill="1" applyBorder="1" applyAlignment="1" applyProtection="1">
      <alignment horizontal="right" vertical="center" shrinkToFit="1"/>
    </xf>
    <xf numFmtId="2" fontId="0" fillId="0" borderId="125" xfId="0" applyNumberFormat="1" applyFill="1" applyBorder="1" applyAlignment="1" applyProtection="1">
      <alignment horizontal="center" vertical="center"/>
    </xf>
    <xf numFmtId="0" fontId="10" fillId="0" borderId="121" xfId="0" applyNumberFormat="1" applyFont="1" applyFill="1" applyBorder="1" applyAlignment="1" applyProtection="1">
      <alignment vertical="top"/>
    </xf>
    <xf numFmtId="0" fontId="0" fillId="63" borderId="73" xfId="0" applyFill="1" applyBorder="1" applyAlignment="1" applyProtection="1">
      <alignment vertical="top" wrapText="1"/>
      <protection locked="0"/>
    </xf>
    <xf numFmtId="1" fontId="0" fillId="63" borderId="130" xfId="0" applyNumberFormat="1" applyFont="1" applyFill="1" applyBorder="1" applyAlignment="1" applyProtection="1">
      <alignment horizontal="center"/>
      <protection locked="0"/>
    </xf>
    <xf numFmtId="0" fontId="0" fillId="63" borderId="126" xfId="0" applyFill="1" applyBorder="1" applyAlignment="1" applyProtection="1">
      <alignment vertical="top" wrapText="1"/>
      <protection locked="0"/>
    </xf>
    <xf numFmtId="2" fontId="0" fillId="63" borderId="126" xfId="0" applyNumberFormat="1" applyFill="1" applyBorder="1" applyAlignment="1" applyProtection="1">
      <alignment horizontal="center"/>
      <protection locked="0"/>
    </xf>
    <xf numFmtId="1" fontId="0" fillId="63" borderId="129" xfId="0" applyNumberFormat="1" applyFont="1" applyFill="1" applyBorder="1" applyAlignment="1" applyProtection="1">
      <alignment horizontal="center"/>
      <protection locked="0"/>
    </xf>
    <xf numFmtId="0" fontId="143" fillId="0" borderId="73" xfId="0" applyFont="1" applyFill="1" applyBorder="1" applyAlignment="1" applyProtection="1">
      <alignment horizontal="center" wrapText="1"/>
    </xf>
    <xf numFmtId="0" fontId="0" fillId="63" borderId="73" xfId="0" applyFill="1" applyBorder="1" applyAlignment="1" applyProtection="1">
      <alignment vertical="top" shrinkToFit="1"/>
      <protection locked="0"/>
    </xf>
    <xf numFmtId="2" fontId="0" fillId="63" borderId="73" xfId="0" applyNumberFormat="1" applyFill="1" applyBorder="1" applyAlignment="1" applyProtection="1">
      <alignment horizontal="center" vertical="top"/>
      <protection locked="0"/>
    </xf>
    <xf numFmtId="0" fontId="0" fillId="0" borderId="73" xfId="0" applyFont="1" applyFill="1" applyBorder="1" applyAlignment="1" applyProtection="1">
      <alignment vertical="top" wrapText="1"/>
    </xf>
    <xf numFmtId="0" fontId="8" fillId="4" borderId="80" xfId="0" applyFont="1" applyFill="1" applyBorder="1" applyAlignment="1"/>
    <xf numFmtId="0" fontId="0" fillId="0" borderId="84" xfId="0" applyBorder="1" applyAlignment="1">
      <alignment horizontal="left"/>
    </xf>
    <xf numFmtId="0" fontId="0" fillId="0" borderId="85" xfId="0" applyBorder="1"/>
    <xf numFmtId="0" fontId="0" fillId="0" borderId="85" xfId="0" applyFill="1" applyBorder="1"/>
    <xf numFmtId="0" fontId="0" fillId="0" borderId="72" xfId="0" applyFill="1" applyBorder="1"/>
    <xf numFmtId="0" fontId="88" fillId="0" borderId="73" xfId="0" applyNumberFormat="1" applyFont="1" applyFill="1" applyBorder="1" applyAlignment="1" applyProtection="1">
      <alignment horizontal="center" wrapText="1"/>
    </xf>
    <xf numFmtId="0" fontId="0" fillId="0" borderId="73" xfId="0" applyNumberFormat="1" applyFont="1" applyFill="1" applyBorder="1" applyAlignment="1" applyProtection="1">
      <alignment horizontal="center" wrapText="1"/>
    </xf>
    <xf numFmtId="166" fontId="0" fillId="63" borderId="73" xfId="0" applyNumberFormat="1" applyFill="1" applyBorder="1" applyAlignment="1" applyProtection="1">
      <alignment horizontal="center" vertical="center"/>
      <protection locked="0"/>
    </xf>
    <xf numFmtId="169" fontId="0" fillId="63" borderId="73" xfId="0" applyNumberFormat="1" applyFill="1" applyBorder="1" applyAlignment="1" applyProtection="1">
      <alignment horizontal="center" vertical="center"/>
      <protection locked="0"/>
    </xf>
    <xf numFmtId="3" fontId="0" fillId="63" borderId="73" xfId="0" applyNumberFormat="1" applyFill="1" applyBorder="1" applyAlignment="1" applyProtection="1">
      <alignment horizontal="center" vertical="center"/>
      <protection locked="0"/>
    </xf>
    <xf numFmtId="0" fontId="0" fillId="0" borderId="137" xfId="0" applyBorder="1" applyProtection="1"/>
    <xf numFmtId="0" fontId="0" fillId="0" borderId="115" xfId="0" applyBorder="1" applyProtection="1"/>
    <xf numFmtId="0" fontId="0" fillId="63" borderId="145" xfId="0" applyFill="1" applyBorder="1" applyAlignment="1" applyProtection="1">
      <alignment horizontal="center" vertical="top"/>
      <protection locked="0"/>
    </xf>
    <xf numFmtId="0" fontId="10" fillId="0" borderId="146" xfId="0" applyFont="1" applyFill="1" applyBorder="1" applyAlignment="1" applyProtection="1">
      <alignment horizontal="center" vertical="center"/>
    </xf>
    <xf numFmtId="0" fontId="10" fillId="55" borderId="146" xfId="0" applyFont="1" applyFill="1" applyBorder="1" applyAlignment="1" applyProtection="1">
      <alignment horizontal="center" vertical="center"/>
    </xf>
    <xf numFmtId="0" fontId="0" fillId="63" borderId="147" xfId="0" applyFill="1" applyBorder="1" applyAlignment="1" applyProtection="1">
      <alignment horizontal="center" vertical="top"/>
      <protection locked="0"/>
    </xf>
    <xf numFmtId="0" fontId="10" fillId="0" borderId="148" xfId="0" applyFont="1" applyFill="1" applyBorder="1" applyAlignment="1" applyProtection="1">
      <alignment horizontal="center" vertical="center"/>
    </xf>
    <xf numFmtId="0" fontId="10" fillId="0" borderId="136" xfId="0" applyNumberFormat="1" applyFont="1" applyFill="1" applyBorder="1" applyAlignment="1" applyProtection="1">
      <alignment vertical="top"/>
    </xf>
    <xf numFmtId="0" fontId="0" fillId="0" borderId="145" xfId="0" applyFill="1" applyBorder="1" applyAlignment="1" applyProtection="1">
      <alignment horizontal="center" wrapText="1"/>
    </xf>
    <xf numFmtId="0" fontId="0" fillId="0" borderId="145" xfId="0" applyNumberFormat="1" applyFill="1" applyBorder="1" applyAlignment="1" applyProtection="1">
      <alignment horizontal="center" wrapText="1"/>
    </xf>
    <xf numFmtId="0" fontId="0" fillId="63" borderId="150" xfId="0" applyFill="1" applyBorder="1" applyAlignment="1" applyProtection="1">
      <alignment horizontal="center"/>
      <protection locked="0"/>
    </xf>
    <xf numFmtId="0" fontId="0" fillId="0" borderId="151" xfId="0" applyFill="1" applyBorder="1" applyAlignment="1" applyProtection="1">
      <alignment horizontal="left" vertical="top"/>
    </xf>
    <xf numFmtId="0" fontId="0" fillId="0" borderId="152" xfId="0" applyFill="1" applyBorder="1" applyAlignment="1" applyProtection="1">
      <alignment horizontal="left" vertical="top"/>
    </xf>
    <xf numFmtId="0" fontId="0" fillId="0" borderId="153" xfId="0" applyFill="1" applyBorder="1" applyAlignment="1" applyProtection="1">
      <alignment horizontal="left" vertical="top"/>
    </xf>
    <xf numFmtId="166" fontId="8" fillId="0" borderId="7" xfId="0" applyNumberFormat="1" applyFont="1" applyFill="1" applyBorder="1" applyAlignment="1" applyProtection="1">
      <alignment horizontal="center" vertical="center" wrapText="1"/>
    </xf>
    <xf numFmtId="166" fontId="0" fillId="63" borderId="71" xfId="0" applyNumberFormat="1" applyFill="1" applyBorder="1" applyAlignment="1" applyProtection="1">
      <alignment horizontal="center" vertical="center"/>
      <protection locked="0"/>
    </xf>
    <xf numFmtId="0" fontId="144" fillId="2" borderId="90" xfId="0" applyNumberFormat="1" applyFont="1" applyFill="1" applyBorder="1" applyAlignment="1" applyProtection="1"/>
    <xf numFmtId="0" fontId="8" fillId="0" borderId="29" xfId="0" applyNumberFormat="1"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16" fillId="0" borderId="6" xfId="0" applyNumberFormat="1" applyFont="1" applyBorder="1" applyAlignment="1" applyProtection="1">
      <alignment horizontal="left" vertical="top" wrapText="1"/>
    </xf>
    <xf numFmtId="0" fontId="8" fillId="0" borderId="72" xfId="0" applyFont="1" applyFill="1" applyBorder="1" applyAlignment="1" applyProtection="1">
      <alignment horizontal="center" vertical="center" wrapText="1"/>
    </xf>
    <xf numFmtId="0" fontId="146" fillId="0" borderId="0" xfId="0" applyFont="1" applyProtection="1"/>
    <xf numFmtId="0" fontId="17" fillId="0" borderId="154" xfId="0" applyNumberFormat="1" applyFont="1" applyFill="1" applyBorder="1" applyAlignment="1" applyProtection="1">
      <alignment horizontal="center" vertical="center"/>
      <protection locked="0"/>
    </xf>
    <xf numFmtId="0" fontId="17" fillId="0" borderId="155" xfId="0" applyNumberFormat="1" applyFont="1" applyBorder="1" applyAlignment="1" applyProtection="1">
      <alignment horizontal="center" vertical="center"/>
      <protection locked="0"/>
    </xf>
    <xf numFmtId="0" fontId="0" fillId="0" borderId="0" xfId="0" applyFont="1" applyProtection="1">
      <protection hidden="1"/>
    </xf>
    <xf numFmtId="0" fontId="13" fillId="55" borderId="85" xfId="0" applyNumberFormat="1" applyFont="1" applyFill="1" applyBorder="1" applyAlignment="1" applyProtection="1">
      <alignment vertical="top"/>
    </xf>
    <xf numFmtId="0" fontId="13" fillId="55" borderId="85" xfId="0" applyNumberFormat="1" applyFont="1" applyFill="1" applyBorder="1" applyAlignment="1" applyProtection="1">
      <alignment horizontal="center" vertical="top" wrapText="1" shrinkToFit="1"/>
    </xf>
    <xf numFmtId="0" fontId="13" fillId="55" borderId="84" xfId="0" applyNumberFormat="1" applyFont="1" applyFill="1" applyBorder="1" applyAlignment="1" applyProtection="1">
      <alignment vertical="top"/>
    </xf>
    <xf numFmtId="0" fontId="13" fillId="55" borderId="0" xfId="0" applyNumberFormat="1" applyFont="1" applyFill="1" applyBorder="1" applyAlignment="1" applyProtection="1">
      <alignment vertical="top"/>
    </xf>
    <xf numFmtId="0" fontId="13" fillId="55" borderId="6" xfId="0" applyNumberFormat="1" applyFont="1" applyFill="1" applyBorder="1" applyAlignment="1" applyProtection="1">
      <alignment vertical="top"/>
    </xf>
    <xf numFmtId="0" fontId="0" fillId="55" borderId="0" xfId="0" applyNumberFormat="1" applyFont="1" applyFill="1" applyBorder="1" applyAlignment="1" applyProtection="1">
      <alignment vertical="center"/>
    </xf>
    <xf numFmtId="0" fontId="0" fillId="55" borderId="0" xfId="0" applyFill="1" applyProtection="1"/>
    <xf numFmtId="0" fontId="21" fillId="3" borderId="75" xfId="0" applyNumberFormat="1" applyFont="1" applyFill="1" applyBorder="1" applyAlignment="1" applyProtection="1"/>
    <xf numFmtId="0" fontId="15" fillId="3" borderId="84" xfId="0" applyNumberFormat="1" applyFont="1" applyFill="1" applyBorder="1" applyAlignment="1" applyProtection="1">
      <alignment horizontal="center" vertical="top"/>
    </xf>
    <xf numFmtId="0" fontId="16" fillId="9" borderId="73" xfId="0" applyNumberFormat="1" applyFont="1" applyFill="1" applyBorder="1" applyAlignment="1" applyProtection="1">
      <alignment horizontal="center"/>
    </xf>
    <xf numFmtId="0" fontId="0" fillId="0" borderId="73" xfId="0" applyNumberFormat="1" applyFont="1" applyFill="1" applyBorder="1" applyAlignment="1" applyProtection="1">
      <alignment horizontal="center" vertical="center"/>
    </xf>
    <xf numFmtId="0" fontId="15" fillId="3" borderId="77" xfId="0" applyNumberFormat="1" applyFont="1" applyFill="1" applyBorder="1" applyAlignment="1" applyProtection="1">
      <alignment horizontal="center" vertical="top"/>
    </xf>
    <xf numFmtId="0" fontId="8" fillId="55" borderId="0" xfId="0" applyFont="1" applyFill="1" applyBorder="1" applyAlignment="1" applyProtection="1"/>
    <xf numFmtId="0" fontId="8" fillId="55" borderId="6" xfId="0" applyFont="1" applyFill="1" applyBorder="1" applyAlignment="1" applyProtection="1"/>
    <xf numFmtId="0" fontId="15" fillId="55" borderId="84" xfId="0" applyNumberFormat="1" applyFont="1" applyFill="1" applyBorder="1" applyAlignment="1" applyProtection="1">
      <alignment horizontal="center" vertical="top"/>
    </xf>
    <xf numFmtId="0" fontId="0" fillId="0" borderId="84" xfId="0" applyNumberFormat="1" applyFont="1" applyFill="1" applyBorder="1" applyAlignment="1" applyProtection="1">
      <alignment horizontal="left" vertical="center" indent="2" shrinkToFit="1"/>
    </xf>
    <xf numFmtId="0" fontId="0" fillId="0" borderId="0" xfId="0" applyNumberFormat="1" applyBorder="1" applyAlignment="1" applyProtection="1">
      <alignment horizontal="left" vertical="center" indent="2" shrinkToFit="1"/>
    </xf>
    <xf numFmtId="0" fontId="0" fillId="0" borderId="0" xfId="0" applyNumberFormat="1" applyFont="1" applyFill="1" applyBorder="1" applyAlignment="1" applyProtection="1">
      <alignment horizontal="center" vertical="center"/>
    </xf>
    <xf numFmtId="0" fontId="0" fillId="55" borderId="0" xfId="0" applyFont="1" applyFill="1" applyProtection="1"/>
    <xf numFmtId="0" fontId="12" fillId="5" borderId="78" xfId="0" applyNumberFormat="1" applyFont="1" applyFill="1" applyBorder="1" applyAlignment="1" applyProtection="1">
      <alignment horizontal="center" vertical="center"/>
    </xf>
    <xf numFmtId="0" fontId="12" fillId="5" borderId="79" xfId="0" applyNumberFormat="1" applyFont="1" applyFill="1" applyBorder="1" applyAlignment="1" applyProtection="1">
      <alignment vertical="top"/>
    </xf>
    <xf numFmtId="37" fontId="12" fillId="5" borderId="0" xfId="0" applyNumberFormat="1" applyFont="1" applyFill="1" applyBorder="1" applyAlignment="1" applyProtection="1">
      <alignment horizontal="center" vertical="center"/>
    </xf>
    <xf numFmtId="0" fontId="12" fillId="5" borderId="6" xfId="0" applyFont="1" applyFill="1" applyBorder="1" applyAlignment="1" applyProtection="1">
      <alignment vertical="top"/>
    </xf>
    <xf numFmtId="0" fontId="12" fillId="0" borderId="75" xfId="0" applyNumberFormat="1" applyFont="1" applyFill="1" applyBorder="1" applyAlignment="1" applyProtection="1">
      <alignment horizontal="center" vertical="center"/>
    </xf>
    <xf numFmtId="0" fontId="11" fillId="0" borderId="6" xfId="0" applyNumberFormat="1" applyFont="1" applyBorder="1" applyAlignment="1" applyProtection="1">
      <alignment horizontal="left" vertical="top" wrapText="1"/>
    </xf>
    <xf numFmtId="0" fontId="8" fillId="0" borderId="85" xfId="0" applyNumberFormat="1" applyFont="1" applyFill="1" applyBorder="1" applyAlignment="1" applyProtection="1">
      <alignment horizontal="center" vertical="center" wrapText="1"/>
    </xf>
    <xf numFmtId="0" fontId="8" fillId="0" borderId="72" xfId="0" applyNumberFormat="1" applyFont="1" applyFill="1" applyBorder="1" applyAlignment="1" applyProtection="1">
      <alignment horizontal="center" vertical="center" wrapText="1"/>
    </xf>
    <xf numFmtId="1" fontId="8" fillId="63" borderId="16" xfId="0" applyNumberFormat="1" applyFont="1" applyFill="1" applyBorder="1" applyAlignment="1" applyProtection="1">
      <alignment horizontal="center" vertical="center"/>
      <protection locked="0"/>
    </xf>
    <xf numFmtId="1" fontId="8" fillId="64" borderId="16" xfId="0" applyNumberFormat="1" applyFont="1" applyFill="1" applyBorder="1" applyAlignment="1" applyProtection="1">
      <alignment horizontal="center" vertical="center" wrapText="1"/>
      <protection locked="0"/>
    </xf>
    <xf numFmtId="0" fontId="0" fillId="6" borderId="85" xfId="0" applyNumberFormat="1" applyFont="1" applyFill="1" applyBorder="1" applyAlignment="1" applyProtection="1">
      <alignment vertical="top"/>
    </xf>
    <xf numFmtId="0" fontId="0" fillId="6" borderId="85" xfId="0" applyNumberFormat="1" applyFont="1" applyFill="1" applyBorder="1" applyAlignment="1" applyProtection="1">
      <alignment horizontal="center" vertical="top" wrapText="1" shrinkToFit="1"/>
    </xf>
    <xf numFmtId="0" fontId="0" fillId="0" borderId="85" xfId="0" applyBorder="1" applyAlignment="1">
      <alignment horizontal="center" vertical="center" wrapText="1"/>
    </xf>
    <xf numFmtId="0" fontId="11" fillId="55" borderId="72" xfId="0" applyNumberFormat="1" applyFont="1" applyFill="1" applyBorder="1" applyAlignment="1" applyProtection="1">
      <alignment horizontal="center" vertical="center" wrapText="1"/>
    </xf>
    <xf numFmtId="0" fontId="8" fillId="3" borderId="6" xfId="0" applyFont="1" applyFill="1" applyBorder="1" applyAlignment="1" applyProtection="1"/>
    <xf numFmtId="0" fontId="8" fillId="3" borderId="79" xfId="0" applyFont="1" applyFill="1" applyBorder="1" applyAlignment="1" applyProtection="1"/>
    <xf numFmtId="0" fontId="0" fillId="0" borderId="77" xfId="0" applyBorder="1" applyProtection="1"/>
    <xf numFmtId="0" fontId="0" fillId="0" borderId="79" xfId="0" applyBorder="1" applyProtection="1"/>
    <xf numFmtId="0" fontId="10" fillId="6" borderId="0" xfId="0" applyFont="1" applyFill="1" applyBorder="1" applyAlignment="1" applyProtection="1">
      <alignment wrapText="1"/>
    </xf>
    <xf numFmtId="0" fontId="8" fillId="55" borderId="16" xfId="0" applyNumberFormat="1" applyFont="1" applyFill="1" applyBorder="1" applyAlignment="1" applyProtection="1">
      <alignment horizontal="center" vertical="center"/>
    </xf>
    <xf numFmtId="175" fontId="14" fillId="63" borderId="85" xfId="0" applyNumberFormat="1" applyFont="1" applyFill="1" applyBorder="1" applyAlignment="1" applyProtection="1">
      <alignment horizontal="center" vertical="top" wrapText="1" shrinkToFit="1"/>
      <protection locked="0"/>
    </xf>
    <xf numFmtId="175" fontId="14" fillId="63" borderId="46" xfId="0" applyNumberFormat="1" applyFont="1" applyFill="1" applyBorder="1" applyAlignment="1" applyProtection="1">
      <alignment horizontal="center" vertical="top" wrapText="1" shrinkToFit="1"/>
      <protection locked="0"/>
    </xf>
    <xf numFmtId="0" fontId="0" fillId="0" borderId="15" xfId="0" applyNumberFormat="1" applyFont="1" applyBorder="1" applyAlignment="1" applyProtection="1">
      <alignment horizontal="center"/>
    </xf>
    <xf numFmtId="0" fontId="0" fillId="0" borderId="76" xfId="0" applyBorder="1" applyAlignment="1" applyProtection="1"/>
    <xf numFmtId="0" fontId="0" fillId="0" borderId="75" xfId="0" applyBorder="1" applyAlignment="1" applyProtection="1"/>
    <xf numFmtId="2" fontId="0" fillId="63" borderId="73" xfId="0" applyNumberFormat="1" applyFill="1" applyBorder="1" applyAlignment="1" applyProtection="1">
      <alignment horizontal="center"/>
      <protection locked="0"/>
    </xf>
    <xf numFmtId="0" fontId="0" fillId="0" borderId="82" xfId="0" applyFill="1" applyBorder="1" applyAlignment="1" applyProtection="1">
      <alignment horizontal="right" vertical="center"/>
    </xf>
    <xf numFmtId="0" fontId="0" fillId="0" borderId="74" xfId="0" applyBorder="1" applyAlignment="1" applyProtection="1"/>
    <xf numFmtId="2" fontId="0" fillId="0" borderId="145" xfId="0" applyNumberFormat="1" applyFill="1" applyBorder="1" applyAlignment="1" applyProtection="1">
      <alignment horizontal="center" vertical="center"/>
    </xf>
    <xf numFmtId="0" fontId="0" fillId="0" borderId="157" xfId="0" applyFill="1" applyBorder="1" applyAlignment="1" applyProtection="1">
      <alignment horizontal="center" wrapText="1"/>
    </xf>
    <xf numFmtId="0" fontId="0" fillId="0" borderId="72" xfId="0" applyFill="1" applyBorder="1" applyAlignment="1" applyProtection="1">
      <alignment horizontal="center"/>
    </xf>
    <xf numFmtId="0" fontId="0" fillId="0" borderId="72" xfId="0" applyFill="1" applyBorder="1" applyAlignment="1" applyProtection="1">
      <alignment horizontal="center" wrapText="1"/>
    </xf>
    <xf numFmtId="0" fontId="0" fillId="63" borderId="149" xfId="0" applyFill="1" applyBorder="1" applyAlignment="1" applyProtection="1">
      <alignment horizontal="left" vertical="center" indent="1"/>
      <protection locked="0"/>
    </xf>
    <xf numFmtId="0" fontId="17" fillId="0" borderId="80" xfId="0" applyNumberFormat="1" applyFont="1" applyBorder="1" applyAlignment="1" applyProtection="1">
      <alignment horizontal="left" vertical="top" wrapText="1" indent="1"/>
    </xf>
    <xf numFmtId="0" fontId="17" fillId="0" borderId="81" xfId="0" applyNumberFormat="1" applyFont="1" applyBorder="1" applyAlignment="1" applyProtection="1">
      <alignment horizontal="left" vertical="top" wrapText="1" indent="1"/>
    </xf>
    <xf numFmtId="0" fontId="131" fillId="0" borderId="81" xfId="0" applyNumberFormat="1" applyFont="1" applyBorder="1" applyAlignment="1" applyProtection="1">
      <alignment horizontal="left" vertical="top" wrapText="1" indent="1"/>
    </xf>
    <xf numFmtId="0" fontId="131" fillId="0" borderId="82" xfId="0" applyNumberFormat="1" applyFont="1" applyBorder="1" applyAlignment="1" applyProtection="1">
      <alignment horizontal="left" vertical="top" wrapText="1" indent="1"/>
    </xf>
    <xf numFmtId="0" fontId="17" fillId="0" borderId="52" xfId="0" applyNumberFormat="1" applyFont="1" applyBorder="1" applyAlignment="1" applyProtection="1">
      <alignment horizontal="left" vertical="top" wrapText="1" indent="1"/>
    </xf>
    <xf numFmtId="0" fontId="17" fillId="0" borderId="53" xfId="0" applyNumberFormat="1" applyFont="1" applyBorder="1" applyAlignment="1" applyProtection="1">
      <alignment horizontal="left" vertical="top" wrapText="1" indent="1"/>
    </xf>
    <xf numFmtId="0" fontId="17" fillId="0" borderId="77" xfId="0" applyNumberFormat="1" applyFont="1" applyBorder="1" applyAlignment="1" applyProtection="1">
      <alignment horizontal="center" vertical="center" wrapText="1"/>
    </xf>
    <xf numFmtId="0" fontId="17" fillId="0" borderId="78" xfId="0" applyNumberFormat="1" applyFont="1" applyBorder="1" applyAlignment="1" applyProtection="1">
      <alignment horizontal="center" vertical="center" wrapText="1"/>
    </xf>
    <xf numFmtId="0" fontId="17" fillId="0" borderId="79" xfId="0" applyNumberFormat="1" applyFont="1" applyBorder="1" applyAlignment="1" applyProtection="1">
      <alignment horizontal="center" vertical="center" wrapText="1"/>
    </xf>
    <xf numFmtId="0" fontId="17" fillId="0" borderId="77" xfId="0" applyNumberFormat="1" applyFont="1" applyBorder="1" applyAlignment="1" applyProtection="1">
      <alignment horizontal="center" vertical="center"/>
    </xf>
    <xf numFmtId="0" fontId="17" fillId="0" borderId="78" xfId="0" applyNumberFormat="1" applyFont="1" applyBorder="1" applyAlignment="1" applyProtection="1">
      <alignment horizontal="center" vertical="center"/>
    </xf>
    <xf numFmtId="0" fontId="17" fillId="0" borderId="79" xfId="0" applyNumberFormat="1" applyFont="1" applyBorder="1" applyAlignment="1" applyProtection="1">
      <alignment horizontal="center" vertical="center"/>
    </xf>
    <xf numFmtId="0" fontId="134" fillId="0" borderId="80" xfId="0" applyNumberFormat="1" applyFont="1" applyBorder="1" applyAlignment="1" applyProtection="1">
      <alignment horizontal="center" vertical="top" shrinkToFit="1"/>
    </xf>
    <xf numFmtId="0" fontId="134" fillId="0" borderId="81" xfId="0" applyNumberFormat="1" applyFont="1" applyBorder="1" applyAlignment="1" applyProtection="1">
      <alignment horizontal="center" vertical="top" shrinkToFit="1"/>
    </xf>
    <xf numFmtId="0" fontId="134" fillId="0" borderId="82" xfId="0" applyNumberFormat="1" applyFont="1" applyBorder="1" applyAlignment="1" applyProtection="1">
      <alignment horizontal="center" vertical="top" shrinkToFit="1"/>
    </xf>
    <xf numFmtId="0" fontId="105" fillId="11" borderId="80" xfId="0" applyNumberFormat="1" applyFont="1" applyFill="1" applyBorder="1" applyAlignment="1" applyProtection="1">
      <alignment horizontal="center" vertical="center"/>
    </xf>
    <xf numFmtId="0" fontId="105" fillId="11" borderId="81" xfId="0" applyNumberFormat="1" applyFont="1" applyFill="1" applyBorder="1" applyAlignment="1" applyProtection="1">
      <alignment horizontal="center" vertical="center"/>
    </xf>
    <xf numFmtId="0" fontId="0" fillId="0" borderId="82" xfId="0" applyNumberFormat="1" applyBorder="1" applyAlignment="1" applyProtection="1">
      <alignment vertical="center"/>
    </xf>
    <xf numFmtId="0" fontId="132" fillId="2" borderId="14" xfId="0" applyNumberFormat="1" applyFont="1" applyFill="1" applyBorder="1" applyAlignment="1" applyProtection="1">
      <alignment horizontal="left"/>
    </xf>
    <xf numFmtId="0" fontId="132" fillId="2" borderId="0" xfId="0" applyNumberFormat="1" applyFont="1" applyFill="1" applyBorder="1" applyAlignment="1" applyProtection="1">
      <alignment horizontal="left"/>
    </xf>
    <xf numFmtId="0" fontId="132" fillId="2" borderId="6" xfId="0" applyNumberFormat="1" applyFont="1" applyFill="1" applyBorder="1" applyAlignment="1" applyProtection="1">
      <alignment horizontal="left"/>
    </xf>
    <xf numFmtId="0" fontId="12" fillId="5" borderId="74" xfId="0" applyNumberFormat="1" applyFont="1" applyFill="1" applyBorder="1" applyAlignment="1" applyProtection="1">
      <alignment horizontal="left" vertical="top" wrapText="1"/>
    </xf>
    <xf numFmtId="0" fontId="12" fillId="5" borderId="75" xfId="0" applyNumberFormat="1" applyFont="1" applyFill="1" applyBorder="1" applyAlignment="1" applyProtection="1">
      <alignment horizontal="left" vertical="top" wrapText="1"/>
    </xf>
    <xf numFmtId="0" fontId="12" fillId="5" borderId="76" xfId="0" applyNumberFormat="1" applyFont="1" applyFill="1" applyBorder="1" applyAlignment="1" applyProtection="1">
      <alignment horizontal="left" vertical="top" wrapText="1"/>
    </xf>
    <xf numFmtId="0" fontId="12" fillId="5" borderId="77" xfId="0" applyNumberFormat="1" applyFont="1" applyFill="1" applyBorder="1" applyAlignment="1" applyProtection="1">
      <alignment horizontal="left" vertical="top" wrapText="1"/>
    </xf>
    <xf numFmtId="0" fontId="12" fillId="5" borderId="78" xfId="0" applyNumberFormat="1" applyFont="1" applyFill="1" applyBorder="1" applyAlignment="1" applyProtection="1">
      <alignment horizontal="left" vertical="top" wrapText="1"/>
    </xf>
    <xf numFmtId="0" fontId="12" fillId="5" borderId="79" xfId="0" applyNumberFormat="1" applyFont="1" applyFill="1" applyBorder="1" applyAlignment="1" applyProtection="1">
      <alignment horizontal="left" vertical="top" wrapText="1"/>
    </xf>
    <xf numFmtId="0" fontId="134" fillId="0" borderId="81" xfId="0" applyNumberFormat="1" applyFont="1" applyBorder="1" applyAlignment="1" applyProtection="1">
      <alignment horizontal="center" vertical="center" wrapText="1" shrinkToFit="1"/>
    </xf>
    <xf numFmtId="0" fontId="134" fillId="0" borderId="82" xfId="0" applyNumberFormat="1" applyFont="1" applyBorder="1" applyAlignment="1" applyProtection="1">
      <alignment horizontal="center" vertical="center" wrapText="1" shrinkToFit="1"/>
    </xf>
    <xf numFmtId="0" fontId="131" fillId="0" borderId="80" xfId="0" applyNumberFormat="1" applyFont="1" applyBorder="1" applyAlignment="1" applyProtection="1">
      <alignment horizontal="center" vertical="center" wrapText="1"/>
    </xf>
    <xf numFmtId="0" fontId="131" fillId="0" borderId="81" xfId="0" applyNumberFormat="1" applyFont="1" applyBorder="1" applyAlignment="1" applyProtection="1">
      <alignment horizontal="center" vertical="center" wrapText="1"/>
    </xf>
    <xf numFmtId="0" fontId="131" fillId="0" borderId="82" xfId="0" applyNumberFormat="1" applyFont="1" applyBorder="1" applyAlignment="1" applyProtection="1">
      <alignment horizontal="center" vertical="center" wrapText="1"/>
    </xf>
    <xf numFmtId="0" fontId="131" fillId="0" borderId="80" xfId="0" applyNumberFormat="1" applyFont="1" applyBorder="1" applyAlignment="1" applyProtection="1">
      <alignment horizontal="center" vertical="top" wrapText="1"/>
    </xf>
    <xf numFmtId="0" fontId="131" fillId="0" borderId="81" xfId="0" applyNumberFormat="1" applyFont="1" applyBorder="1" applyAlignment="1" applyProtection="1">
      <alignment horizontal="center" vertical="top" wrapText="1"/>
    </xf>
    <xf numFmtId="0" fontId="131" fillId="0" borderId="82" xfId="0" applyNumberFormat="1" applyFont="1" applyBorder="1" applyAlignment="1" applyProtection="1">
      <alignment horizontal="center" vertical="top" wrapText="1"/>
    </xf>
    <xf numFmtId="0" fontId="134" fillId="0" borderId="80" xfId="0" applyNumberFormat="1" applyFont="1" applyBorder="1" applyAlignment="1" applyProtection="1">
      <alignment horizontal="center" vertical="top" wrapText="1"/>
    </xf>
    <xf numFmtId="0" fontId="134" fillId="0" borderId="81" xfId="0" applyNumberFormat="1" applyFont="1" applyBorder="1" applyAlignment="1" applyProtection="1">
      <alignment horizontal="center" vertical="top" wrapText="1"/>
    </xf>
    <xf numFmtId="0" fontId="134" fillId="0" borderId="82" xfId="0" applyNumberFormat="1" applyFont="1" applyBorder="1" applyAlignment="1" applyProtection="1">
      <alignment horizontal="center" vertical="top" wrapText="1"/>
    </xf>
    <xf numFmtId="0" fontId="17" fillId="0" borderId="74" xfId="0" applyNumberFormat="1" applyFont="1" applyBorder="1" applyAlignment="1" applyProtection="1">
      <alignment horizontal="left" vertical="top" wrapText="1" indent="1"/>
    </xf>
    <xf numFmtId="0" fontId="17" fillId="0" borderId="75" xfId="0" applyNumberFormat="1" applyFont="1" applyBorder="1" applyAlignment="1" applyProtection="1">
      <alignment horizontal="left" vertical="top" wrapText="1" indent="1"/>
    </xf>
    <xf numFmtId="0" fontId="131" fillId="0" borderId="75" xfId="0" applyNumberFormat="1" applyFont="1" applyBorder="1" applyAlignment="1" applyProtection="1">
      <alignment horizontal="left" vertical="top" wrapText="1" indent="1"/>
    </xf>
    <xf numFmtId="0" fontId="131" fillId="0" borderId="76" xfId="0" applyNumberFormat="1" applyFont="1" applyBorder="1" applyAlignment="1" applyProtection="1">
      <alignment horizontal="left" vertical="top" wrapText="1" indent="1"/>
    </xf>
    <xf numFmtId="0" fontId="131" fillId="0" borderId="14" xfId="0" applyNumberFormat="1" applyFont="1" applyBorder="1" applyAlignment="1" applyProtection="1">
      <alignment horizontal="left" vertical="top" wrapText="1" indent="1"/>
    </xf>
    <xf numFmtId="0" fontId="131" fillId="0" borderId="0" xfId="0" applyNumberFormat="1" applyFont="1" applyBorder="1" applyAlignment="1" applyProtection="1">
      <alignment horizontal="left" vertical="top" wrapText="1" indent="1"/>
    </xf>
    <xf numFmtId="0" fontId="131" fillId="0" borderId="6" xfId="0" applyNumberFormat="1" applyFont="1" applyBorder="1" applyAlignment="1" applyProtection="1">
      <alignment horizontal="left" vertical="top" wrapText="1" indent="1"/>
    </xf>
    <xf numFmtId="0" fontId="131" fillId="0" borderId="77" xfId="0" applyNumberFormat="1" applyFont="1" applyBorder="1" applyAlignment="1" applyProtection="1">
      <alignment horizontal="left" vertical="top" wrapText="1" indent="1"/>
    </xf>
    <xf numFmtId="0" fontId="131" fillId="0" borderId="78" xfId="0" applyNumberFormat="1" applyFont="1" applyBorder="1" applyAlignment="1" applyProtection="1">
      <alignment horizontal="left" vertical="top" wrapText="1" indent="1"/>
    </xf>
    <xf numFmtId="0" fontId="131" fillId="0" borderId="79" xfId="0" applyNumberFormat="1" applyFont="1" applyBorder="1" applyAlignment="1" applyProtection="1">
      <alignment horizontal="left" vertical="top" wrapText="1" indent="1"/>
    </xf>
    <xf numFmtId="0" fontId="134" fillId="0" borderId="74" xfId="0" applyNumberFormat="1" applyFont="1" applyBorder="1" applyAlignment="1" applyProtection="1">
      <alignment horizontal="center" vertical="center" wrapText="1"/>
    </xf>
    <xf numFmtId="0" fontId="134" fillId="0" borderId="75" xfId="0" applyNumberFormat="1" applyFont="1" applyBorder="1" applyAlignment="1" applyProtection="1">
      <alignment horizontal="center" vertical="center" wrapText="1"/>
    </xf>
    <xf numFmtId="0" fontId="134" fillId="0" borderId="76" xfId="0" applyNumberFormat="1" applyFont="1" applyBorder="1" applyAlignment="1" applyProtection="1">
      <alignment horizontal="center" vertical="center" wrapText="1"/>
    </xf>
    <xf numFmtId="0" fontId="134" fillId="0" borderId="14" xfId="0" applyNumberFormat="1" applyFont="1" applyBorder="1" applyAlignment="1" applyProtection="1">
      <alignment horizontal="center" vertical="center" wrapText="1"/>
    </xf>
    <xf numFmtId="0" fontId="134" fillId="0" borderId="0" xfId="0" applyNumberFormat="1" applyFont="1" applyBorder="1" applyAlignment="1" applyProtection="1">
      <alignment horizontal="center" vertical="center" wrapText="1"/>
    </xf>
    <xf numFmtId="0" fontId="134" fillId="0" borderId="6" xfId="0" applyNumberFormat="1" applyFont="1" applyBorder="1" applyAlignment="1" applyProtection="1">
      <alignment horizontal="center" vertical="center" wrapText="1"/>
    </xf>
    <xf numFmtId="0" fontId="134" fillId="0" borderId="77" xfId="0" applyNumberFormat="1" applyFont="1" applyBorder="1" applyAlignment="1" applyProtection="1">
      <alignment horizontal="center" vertical="center" wrapText="1"/>
    </xf>
    <xf numFmtId="0" fontId="134" fillId="0" borderId="78" xfId="0" applyNumberFormat="1" applyFont="1" applyBorder="1" applyAlignment="1" applyProtection="1">
      <alignment horizontal="center" vertical="center" wrapText="1"/>
    </xf>
    <xf numFmtId="0" fontId="134" fillId="0" borderId="79" xfId="0" applyNumberFormat="1" applyFont="1" applyBorder="1" applyAlignment="1" applyProtection="1">
      <alignment horizontal="center" vertical="center" wrapText="1"/>
    </xf>
    <xf numFmtId="0" fontId="134" fillId="0" borderId="74" xfId="0" applyNumberFormat="1" applyFont="1" applyFill="1" applyBorder="1" applyAlignment="1" applyProtection="1">
      <alignment horizontal="center" vertical="center" wrapText="1"/>
    </xf>
    <xf numFmtId="0" fontId="134" fillId="0" borderId="75" xfId="0" applyNumberFormat="1" applyFont="1" applyFill="1" applyBorder="1" applyAlignment="1" applyProtection="1">
      <alignment horizontal="center" vertical="center" wrapText="1"/>
    </xf>
    <xf numFmtId="0" fontId="134" fillId="0" borderId="76" xfId="0" applyNumberFormat="1" applyFont="1" applyFill="1" applyBorder="1" applyAlignment="1" applyProtection="1">
      <alignment horizontal="center" vertical="center" wrapText="1"/>
    </xf>
    <xf numFmtId="0" fontId="134" fillId="0" borderId="14" xfId="0" applyNumberFormat="1" applyFont="1" applyFill="1" applyBorder="1" applyAlignment="1" applyProtection="1">
      <alignment horizontal="center" vertical="center" wrapText="1"/>
    </xf>
    <xf numFmtId="0" fontId="134" fillId="0" borderId="0" xfId="0" applyNumberFormat="1" applyFont="1" applyFill="1" applyBorder="1" applyAlignment="1" applyProtection="1">
      <alignment horizontal="center" vertical="center" wrapText="1"/>
    </xf>
    <xf numFmtId="0" fontId="134" fillId="0" borderId="6" xfId="0" applyNumberFormat="1" applyFont="1" applyFill="1" applyBorder="1" applyAlignment="1" applyProtection="1">
      <alignment horizontal="center" vertical="center" wrapText="1"/>
    </xf>
    <xf numFmtId="0" fontId="134" fillId="0" borderId="77" xfId="0" applyNumberFormat="1" applyFont="1" applyFill="1" applyBorder="1" applyAlignment="1" applyProtection="1">
      <alignment horizontal="center" vertical="center" wrapText="1"/>
    </xf>
    <xf numFmtId="0" fontId="134" fillId="0" borderId="78" xfId="0" applyNumberFormat="1" applyFont="1" applyFill="1" applyBorder="1" applyAlignment="1" applyProtection="1">
      <alignment horizontal="center" vertical="center" wrapText="1"/>
    </xf>
    <xf numFmtId="0" fontId="134" fillId="0" borderId="79" xfId="0" applyNumberFormat="1" applyFont="1" applyFill="1" applyBorder="1" applyAlignment="1" applyProtection="1">
      <alignment horizontal="center" vertical="center" wrapText="1"/>
    </xf>
    <xf numFmtId="3" fontId="134" fillId="0" borderId="74" xfId="0" applyNumberFormat="1" applyFont="1" applyBorder="1" applyAlignment="1" applyProtection="1">
      <alignment horizontal="center" vertical="center" wrapText="1"/>
    </xf>
    <xf numFmtId="3" fontId="131" fillId="0" borderId="76" xfId="0" applyNumberFormat="1" applyFont="1" applyBorder="1" applyAlignment="1" applyProtection="1">
      <alignment horizontal="center" vertical="center" wrapText="1"/>
    </xf>
    <xf numFmtId="3" fontId="131" fillId="0" borderId="84" xfId="0" applyNumberFormat="1" applyFont="1" applyBorder="1" applyAlignment="1" applyProtection="1">
      <alignment horizontal="center" vertical="center" wrapText="1"/>
    </xf>
    <xf numFmtId="3" fontId="131" fillId="0" borderId="6" xfId="0" applyNumberFormat="1" applyFont="1" applyBorder="1" applyAlignment="1" applyProtection="1">
      <alignment horizontal="center" vertical="center" wrapText="1"/>
    </xf>
    <xf numFmtId="3" fontId="131" fillId="0" borderId="77" xfId="0" applyNumberFormat="1" applyFont="1" applyBorder="1" applyAlignment="1" applyProtection="1">
      <alignment horizontal="center" vertical="center" wrapText="1"/>
    </xf>
    <xf numFmtId="3" fontId="131" fillId="0" borderId="79" xfId="0" applyNumberFormat="1" applyFont="1" applyBorder="1" applyAlignment="1" applyProtection="1">
      <alignment horizontal="center" vertical="center" wrapText="1"/>
    </xf>
    <xf numFmtId="0" fontId="0" fillId="0" borderId="75" xfId="0" applyBorder="1" applyAlignment="1" applyProtection="1">
      <alignment wrapText="1"/>
    </xf>
    <xf numFmtId="0" fontId="0" fillId="0" borderId="0" xfId="0" applyBorder="1" applyAlignment="1" applyProtection="1">
      <alignment wrapText="1"/>
    </xf>
    <xf numFmtId="0" fontId="18" fillId="0" borderId="75" xfId="0" applyFont="1" applyBorder="1" applyAlignment="1" applyProtection="1">
      <alignment horizontal="right" vertical="center" wrapText="1" indent="1"/>
    </xf>
    <xf numFmtId="0" fontId="18" fillId="0" borderId="76" xfId="0" applyFont="1" applyBorder="1" applyAlignment="1" applyProtection="1">
      <alignment horizontal="right" vertical="center" wrapText="1" indent="1"/>
    </xf>
    <xf numFmtId="0" fontId="18" fillId="0" borderId="0" xfId="0" applyFont="1" applyBorder="1" applyAlignment="1" applyProtection="1">
      <alignment horizontal="right" vertical="center" wrapText="1" indent="1"/>
    </xf>
    <xf numFmtId="0" fontId="18" fillId="0" borderId="6" xfId="0" applyFont="1" applyBorder="1" applyAlignment="1" applyProtection="1">
      <alignment horizontal="right" vertical="center" wrapText="1" indent="1"/>
    </xf>
    <xf numFmtId="0" fontId="17" fillId="0" borderId="0" xfId="0" applyFont="1" applyFill="1" applyBorder="1" applyAlignment="1" applyProtection="1">
      <alignment horizontal="right" vertical="center" wrapText="1"/>
    </xf>
    <xf numFmtId="0" fontId="17" fillId="0" borderId="6" xfId="0" applyFont="1" applyFill="1" applyBorder="1" applyAlignment="1" applyProtection="1">
      <alignment horizontal="right" vertical="center" wrapText="1"/>
    </xf>
    <xf numFmtId="0" fontId="131" fillId="0" borderId="14" xfId="0" applyNumberFormat="1" applyFont="1" applyBorder="1" applyAlignment="1" applyProtection="1">
      <alignment horizontal="left" vertical="top" wrapText="1"/>
    </xf>
    <xf numFmtId="0" fontId="131" fillId="0" borderId="0" xfId="0" applyNumberFormat="1" applyFont="1" applyBorder="1" applyAlignment="1" applyProtection="1">
      <alignment horizontal="left" vertical="top" wrapText="1"/>
    </xf>
    <xf numFmtId="0" fontId="131" fillId="0" borderId="6" xfId="0" applyNumberFormat="1" applyFont="1" applyBorder="1" applyAlignment="1" applyProtection="1">
      <alignment horizontal="left" vertical="top" wrapText="1"/>
    </xf>
    <xf numFmtId="0" fontId="133" fillId="7" borderId="80" xfId="0" applyNumberFormat="1" applyFont="1" applyFill="1" applyBorder="1" applyAlignment="1" applyProtection="1">
      <alignment horizontal="left" wrapText="1" indent="1"/>
    </xf>
    <xf numFmtId="0" fontId="133" fillId="7" borderId="81" xfId="0" applyNumberFormat="1" applyFont="1" applyFill="1" applyBorder="1" applyAlignment="1" applyProtection="1">
      <alignment horizontal="left" wrapText="1" indent="1"/>
    </xf>
    <xf numFmtId="0" fontId="133" fillId="7" borderId="82" xfId="0" applyNumberFormat="1" applyFont="1" applyFill="1" applyBorder="1" applyAlignment="1" applyProtection="1">
      <alignment horizontal="left" wrapText="1" indent="1"/>
    </xf>
    <xf numFmtId="0" fontId="132" fillId="2" borderId="14" xfId="0" applyNumberFormat="1" applyFont="1" applyFill="1" applyBorder="1" applyAlignment="1" applyProtection="1">
      <alignment horizontal="left" wrapText="1"/>
    </xf>
    <xf numFmtId="0" fontId="132" fillId="2" borderId="0" xfId="0" applyNumberFormat="1" applyFont="1" applyFill="1" applyBorder="1" applyAlignment="1" applyProtection="1">
      <alignment horizontal="left" wrapText="1"/>
    </xf>
    <xf numFmtId="0" fontId="132" fillId="2" borderId="6" xfId="0" applyNumberFormat="1" applyFont="1" applyFill="1" applyBorder="1" applyAlignment="1" applyProtection="1">
      <alignment horizontal="left" wrapText="1"/>
    </xf>
    <xf numFmtId="0" fontId="131" fillId="0" borderId="14" xfId="0" applyNumberFormat="1" applyFont="1" applyFill="1" applyBorder="1" applyAlignment="1" applyProtection="1">
      <alignment horizontal="left" vertical="top" wrapText="1"/>
    </xf>
    <xf numFmtId="0" fontId="131" fillId="0" borderId="0" xfId="0" applyNumberFormat="1" applyFont="1" applyFill="1" applyBorder="1" applyAlignment="1" applyProtection="1">
      <alignment horizontal="left" vertical="top" wrapText="1"/>
    </xf>
    <xf numFmtId="0" fontId="131" fillId="0" borderId="6" xfId="0" applyNumberFormat="1" applyFont="1" applyFill="1" applyBorder="1" applyAlignment="1" applyProtection="1">
      <alignment horizontal="left" vertical="top" wrapText="1"/>
    </xf>
    <xf numFmtId="0" fontId="131" fillId="0" borderId="53" xfId="0" applyNumberFormat="1" applyFont="1" applyFill="1" applyBorder="1" applyAlignment="1" applyProtection="1">
      <alignment horizontal="left" vertical="top" wrapText="1"/>
    </xf>
    <xf numFmtId="0" fontId="131" fillId="0" borderId="88" xfId="0" applyNumberFormat="1" applyFont="1" applyFill="1" applyBorder="1" applyAlignment="1" applyProtection="1">
      <alignment horizontal="left" vertical="top" wrapText="1"/>
    </xf>
    <xf numFmtId="0" fontId="133" fillId="7" borderId="50" xfId="0" applyNumberFormat="1" applyFont="1" applyFill="1" applyBorder="1" applyAlignment="1" applyProtection="1">
      <alignment horizontal="left" wrapText="1" indent="1"/>
    </xf>
    <xf numFmtId="0" fontId="133" fillId="7" borderId="51" xfId="0" applyNumberFormat="1" applyFont="1" applyFill="1" applyBorder="1" applyAlignment="1" applyProtection="1">
      <alignment horizontal="left" wrapText="1" indent="1"/>
    </xf>
    <xf numFmtId="0" fontId="133" fillId="7" borderId="87" xfId="0" applyNumberFormat="1" applyFont="1" applyFill="1" applyBorder="1" applyAlignment="1" applyProtection="1">
      <alignment horizontal="left" wrapText="1" indent="1"/>
    </xf>
    <xf numFmtId="0" fontId="131" fillId="0" borderId="74" xfId="0" applyNumberFormat="1" applyFont="1" applyFill="1" applyBorder="1" applyAlignment="1" applyProtection="1">
      <alignment horizontal="center" vertical="center" wrapText="1"/>
    </xf>
    <xf numFmtId="0" fontId="131" fillId="0" borderId="75" xfId="0" applyNumberFormat="1" applyFont="1" applyFill="1" applyBorder="1" applyAlignment="1" applyProtection="1">
      <alignment horizontal="center" vertical="center" wrapText="1"/>
    </xf>
    <xf numFmtId="0" fontId="131" fillId="0" borderId="76" xfId="0" applyNumberFormat="1" applyFont="1" applyFill="1" applyBorder="1" applyAlignment="1" applyProtection="1">
      <alignment horizontal="center" vertical="center" wrapText="1"/>
    </xf>
    <xf numFmtId="0" fontId="131" fillId="0" borderId="14" xfId="0" applyNumberFormat="1" applyFont="1" applyFill="1" applyBorder="1" applyAlignment="1" applyProtection="1">
      <alignment horizontal="center" vertical="center" wrapText="1"/>
    </xf>
    <xf numFmtId="0" fontId="131" fillId="0" borderId="0" xfId="0" applyNumberFormat="1" applyFont="1" applyFill="1" applyBorder="1" applyAlignment="1" applyProtection="1">
      <alignment horizontal="center" vertical="center" wrapText="1"/>
    </xf>
    <xf numFmtId="0" fontId="131" fillId="0" borderId="6" xfId="0" applyNumberFormat="1" applyFont="1" applyFill="1" applyBorder="1" applyAlignment="1" applyProtection="1">
      <alignment horizontal="center" vertical="center" wrapText="1"/>
    </xf>
    <xf numFmtId="0" fontId="131" fillId="0" borderId="77" xfId="0" applyNumberFormat="1" applyFont="1" applyFill="1" applyBorder="1" applyAlignment="1" applyProtection="1">
      <alignment horizontal="center" vertical="center" wrapText="1"/>
    </xf>
    <xf numFmtId="0" fontId="131" fillId="0" borderId="78" xfId="0" applyNumberFormat="1" applyFont="1" applyFill="1" applyBorder="1" applyAlignment="1" applyProtection="1">
      <alignment horizontal="center" vertical="center" wrapText="1"/>
    </xf>
    <xf numFmtId="0" fontId="131" fillId="0" borderId="79" xfId="0" applyNumberFormat="1" applyFont="1" applyFill="1" applyBorder="1" applyAlignment="1" applyProtection="1">
      <alignment horizontal="center" vertical="center" wrapText="1"/>
    </xf>
    <xf numFmtId="0" fontId="17" fillId="0" borderId="54" xfId="0" applyNumberFormat="1" applyFont="1" applyBorder="1" applyAlignment="1" applyProtection="1">
      <alignment horizontal="left" vertical="top" wrapText="1" indent="1"/>
    </xf>
    <xf numFmtId="0" fontId="17" fillId="0" borderId="55" xfId="0" applyNumberFormat="1" applyFont="1" applyBorder="1" applyAlignment="1" applyProtection="1">
      <alignment horizontal="left" vertical="top" wrapText="1" indent="1"/>
    </xf>
    <xf numFmtId="0" fontId="131" fillId="0" borderId="53" xfId="0" applyNumberFormat="1" applyFont="1" applyBorder="1" applyAlignment="1" applyProtection="1">
      <alignment horizontal="left" vertical="top" wrapText="1"/>
    </xf>
    <xf numFmtId="0" fontId="131" fillId="0" borderId="88" xfId="0" applyNumberFormat="1" applyFont="1" applyBorder="1" applyAlignment="1" applyProtection="1">
      <alignment horizontal="left" vertical="top" wrapText="1"/>
    </xf>
    <xf numFmtId="0" fontId="134" fillId="0" borderId="53" xfId="0" applyNumberFormat="1" applyFont="1" applyBorder="1" applyAlignment="1" applyProtection="1">
      <alignment horizontal="left" vertical="top" wrapText="1"/>
    </xf>
    <xf numFmtId="0" fontId="134" fillId="0" borderId="55" xfId="0" applyNumberFormat="1" applyFont="1" applyBorder="1" applyAlignment="1" applyProtection="1">
      <alignment horizontal="left" vertical="top" wrapText="1"/>
    </xf>
    <xf numFmtId="0" fontId="131" fillId="0" borderId="55" xfId="0" applyNumberFormat="1" applyFont="1" applyBorder="1" applyAlignment="1" applyProtection="1">
      <alignment horizontal="left" vertical="top" wrapText="1"/>
    </xf>
    <xf numFmtId="0" fontId="131" fillId="0" borderId="89" xfId="0" applyNumberFormat="1" applyFont="1" applyBorder="1" applyAlignment="1" applyProtection="1">
      <alignment horizontal="left" vertical="top" wrapText="1"/>
    </xf>
    <xf numFmtId="0" fontId="135" fillId="0" borderId="14" xfId="0" applyNumberFormat="1" applyFont="1" applyBorder="1" applyAlignment="1" applyProtection="1">
      <alignment horizontal="left" vertical="top" wrapText="1"/>
    </xf>
    <xf numFmtId="0" fontId="135" fillId="0" borderId="0" xfId="0" applyNumberFormat="1" applyFont="1" applyBorder="1" applyAlignment="1" applyProtection="1">
      <alignment horizontal="left" vertical="top" wrapText="1"/>
    </xf>
    <xf numFmtId="0" fontId="135" fillId="0" borderId="6" xfId="0" applyNumberFormat="1" applyFont="1" applyBorder="1" applyAlignment="1" applyProtection="1">
      <alignment horizontal="left" vertical="top" wrapText="1"/>
    </xf>
    <xf numFmtId="0" fontId="135" fillId="0" borderId="77" xfId="0" applyNumberFormat="1" applyFont="1" applyBorder="1" applyAlignment="1" applyProtection="1">
      <alignment horizontal="left" vertical="top" wrapText="1" indent="1"/>
    </xf>
    <xf numFmtId="0" fontId="17" fillId="0" borderId="80" xfId="0" applyNumberFormat="1" applyFont="1" applyBorder="1" applyAlignment="1" applyProtection="1">
      <alignment horizontal="center" wrapText="1"/>
    </xf>
    <xf numFmtId="0" fontId="131" fillId="0" borderId="82" xfId="0" applyNumberFormat="1" applyFont="1" applyBorder="1" applyAlignment="1" applyProtection="1">
      <alignment horizontal="center" wrapText="1"/>
    </xf>
    <xf numFmtId="0" fontId="131" fillId="9" borderId="80" xfId="0" applyNumberFormat="1" applyFont="1" applyFill="1" applyBorder="1" applyAlignment="1" applyProtection="1">
      <alignment horizontal="center" vertical="center" wrapText="1"/>
    </xf>
    <xf numFmtId="0" fontId="131" fillId="9" borderId="82" xfId="0" applyNumberFormat="1" applyFont="1" applyFill="1" applyBorder="1" applyAlignment="1" applyProtection="1">
      <alignment horizontal="center" vertical="center" wrapText="1"/>
    </xf>
    <xf numFmtId="3" fontId="131" fillId="0" borderId="80" xfId="0" applyNumberFormat="1" applyFont="1" applyBorder="1" applyAlignment="1" applyProtection="1">
      <alignment horizontal="center" vertical="center" wrapText="1"/>
    </xf>
    <xf numFmtId="3" fontId="131" fillId="0" borderId="82" xfId="0" applyNumberFormat="1" applyFont="1" applyBorder="1" applyAlignment="1" applyProtection="1">
      <alignment horizontal="center" vertical="center" wrapText="1"/>
    </xf>
    <xf numFmtId="0" fontId="0" fillId="19" borderId="73" xfId="0" applyNumberFormat="1" applyFill="1" applyBorder="1" applyAlignment="1" applyProtection="1">
      <alignment horizontal="left" vertical="top" indent="3"/>
      <protection hidden="1"/>
    </xf>
    <xf numFmtId="0" fontId="0" fillId="63" borderId="73" xfId="0" applyNumberFormat="1" applyFill="1" applyBorder="1" applyAlignment="1" applyProtection="1">
      <alignment horizontal="left" indent="1"/>
      <protection locked="0"/>
    </xf>
    <xf numFmtId="0" fontId="0" fillId="0" borderId="80" xfId="0" applyNumberFormat="1" applyFont="1" applyFill="1" applyBorder="1" applyAlignment="1" applyProtection="1">
      <alignment horizontal="left" vertical="top" wrapText="1" indent="1"/>
    </xf>
    <xf numFmtId="0" fontId="0" fillId="0" borderId="81" xfId="0" applyNumberFormat="1" applyFont="1" applyBorder="1" applyAlignment="1" applyProtection="1">
      <alignment horizontal="left" vertical="top" wrapText="1" indent="1"/>
    </xf>
    <xf numFmtId="0" fontId="0" fillId="0" borderId="82" xfId="0" applyNumberFormat="1" applyFont="1" applyBorder="1" applyAlignment="1" applyProtection="1">
      <alignment horizontal="left" vertical="top" wrapText="1" indent="1"/>
    </xf>
    <xf numFmtId="0" fontId="106" fillId="11" borderId="77" xfId="0" applyNumberFormat="1" applyFont="1" applyFill="1" applyBorder="1" applyAlignment="1" applyProtection="1">
      <alignment horizontal="center" vertical="center" wrapText="1"/>
    </xf>
    <xf numFmtId="0" fontId="106" fillId="11" borderId="78" xfId="0" applyNumberFormat="1" applyFont="1" applyFill="1" applyBorder="1" applyAlignment="1" applyProtection="1">
      <alignment horizontal="center" vertical="center" wrapText="1"/>
    </xf>
    <xf numFmtId="0" fontId="106" fillId="11" borderId="79" xfId="0" applyNumberFormat="1" applyFont="1" applyFill="1" applyBorder="1" applyAlignment="1" applyProtection="1">
      <alignment horizontal="center" vertical="center" wrapText="1"/>
    </xf>
    <xf numFmtId="0" fontId="99" fillId="5" borderId="77" xfId="0" applyNumberFormat="1" applyFont="1" applyFill="1" applyBorder="1" applyAlignment="1" applyProtection="1">
      <alignment horizontal="center" vertical="center" wrapText="1"/>
    </xf>
    <xf numFmtId="0" fontId="99" fillId="5" borderId="78" xfId="0" applyNumberFormat="1" applyFont="1" applyFill="1" applyBorder="1" applyAlignment="1" applyProtection="1">
      <alignment horizontal="center" vertical="center" wrapText="1"/>
    </xf>
    <xf numFmtId="0" fontId="99" fillId="5" borderId="79" xfId="0" applyNumberFormat="1" applyFont="1" applyFill="1" applyBorder="1" applyAlignment="1" applyProtection="1">
      <alignment horizontal="center" vertical="center" wrapText="1"/>
    </xf>
    <xf numFmtId="0" fontId="8" fillId="0" borderId="80" xfId="0" applyNumberFormat="1" applyFont="1" applyFill="1" applyBorder="1" applyAlignment="1" applyProtection="1">
      <alignment horizontal="left" vertical="center" indent="1" shrinkToFit="1"/>
    </xf>
    <xf numFmtId="0" fontId="8" fillId="0" borderId="81" xfId="0" applyNumberFormat="1" applyFont="1" applyBorder="1" applyAlignment="1" applyProtection="1">
      <alignment horizontal="left" vertical="center" indent="1" shrinkToFit="1"/>
    </xf>
    <xf numFmtId="0" fontId="8" fillId="0" borderId="82" xfId="0" applyNumberFormat="1" applyFont="1" applyBorder="1" applyAlignment="1" applyProtection="1">
      <alignment horizontal="left" vertical="center" indent="1" shrinkToFit="1"/>
    </xf>
    <xf numFmtId="0" fontId="0" fillId="52" borderId="73" xfId="0" applyNumberFormat="1" applyFont="1" applyFill="1" applyBorder="1" applyAlignment="1" applyProtection="1">
      <alignment horizontal="left" vertical="top" wrapText="1"/>
      <protection hidden="1"/>
    </xf>
    <xf numFmtId="0" fontId="0" fillId="52" borderId="73" xfId="0" applyNumberFormat="1" applyFill="1" applyBorder="1" applyAlignment="1" applyProtection="1">
      <alignment horizontal="left" vertical="top" wrapText="1"/>
      <protection hidden="1"/>
    </xf>
    <xf numFmtId="0" fontId="0" fillId="50" borderId="80" xfId="0" applyNumberFormat="1" applyFill="1" applyBorder="1" applyAlignment="1" applyProtection="1">
      <alignment horizontal="left" vertical="top" indent="3"/>
      <protection hidden="1"/>
    </xf>
    <xf numFmtId="0" fontId="0" fillId="50" borderId="81" xfId="0" applyNumberFormat="1" applyFill="1" applyBorder="1" applyAlignment="1" applyProtection="1">
      <alignment horizontal="left" vertical="top" indent="3"/>
      <protection hidden="1"/>
    </xf>
    <xf numFmtId="0" fontId="0" fillId="50" borderId="82" xfId="0" applyNumberFormat="1" applyFill="1" applyBorder="1" applyAlignment="1" applyProtection="1">
      <alignment horizontal="left" vertical="top" indent="3"/>
      <protection hidden="1"/>
    </xf>
    <xf numFmtId="0" fontId="0" fillId="63" borderId="73" xfId="0" applyNumberFormat="1" applyFont="1" applyFill="1" applyBorder="1" applyAlignment="1" applyProtection="1">
      <alignment horizontal="left" indent="1"/>
      <protection locked="0"/>
    </xf>
    <xf numFmtId="0" fontId="0" fillId="63" borderId="80" xfId="0" applyNumberFormat="1" applyFont="1" applyFill="1" applyBorder="1" applyAlignment="1" applyProtection="1">
      <alignment horizontal="center" vertical="center" shrinkToFit="1"/>
      <protection locked="0"/>
    </xf>
    <xf numFmtId="0" fontId="0" fillId="63" borderId="82" xfId="0" applyNumberFormat="1" applyFont="1" applyFill="1" applyBorder="1" applyAlignment="1" applyProtection="1">
      <alignment horizontal="center" vertical="center" shrinkToFit="1"/>
      <protection locked="0"/>
    </xf>
    <xf numFmtId="0" fontId="0" fillId="20" borderId="80" xfId="0" applyNumberFormat="1" applyFill="1" applyBorder="1" applyAlignment="1" applyProtection="1">
      <alignment horizontal="left" vertical="top" indent="3"/>
      <protection hidden="1"/>
    </xf>
    <xf numFmtId="0" fontId="0" fillId="20" borderId="81" xfId="0" applyNumberFormat="1" applyFill="1" applyBorder="1" applyAlignment="1" applyProtection="1">
      <alignment horizontal="left" vertical="top" indent="3"/>
      <protection hidden="1"/>
    </xf>
    <xf numFmtId="0" fontId="0" fillId="20" borderId="82" xfId="0" applyNumberFormat="1" applyFill="1" applyBorder="1" applyAlignment="1" applyProtection="1">
      <alignment horizontal="left" vertical="top" indent="3"/>
      <protection hidden="1"/>
    </xf>
    <xf numFmtId="0" fontId="0" fillId="0" borderId="73" xfId="0" applyNumberFormat="1" applyFont="1" applyFill="1" applyBorder="1" applyAlignment="1" applyProtection="1">
      <alignment horizontal="left" vertical="center" indent="1" shrinkToFit="1"/>
      <protection hidden="1"/>
    </xf>
    <xf numFmtId="0" fontId="0" fillId="0" borderId="73" xfId="0" applyBorder="1" applyAlignment="1" applyProtection="1">
      <alignment horizontal="left" vertical="center" indent="1" shrinkToFit="1"/>
      <protection hidden="1"/>
    </xf>
    <xf numFmtId="0" fontId="15" fillId="11" borderId="14" xfId="0" applyNumberFormat="1" applyFont="1" applyFill="1" applyBorder="1" applyAlignment="1" applyProtection="1">
      <alignment horizontal="left" vertical="center" wrapText="1"/>
      <protection hidden="1"/>
    </xf>
    <xf numFmtId="0" fontId="0" fillId="11" borderId="0" xfId="0" applyNumberFormat="1" applyFill="1" applyBorder="1" applyAlignment="1" applyProtection="1">
      <alignment horizontal="left" vertical="center" wrapText="1"/>
      <protection hidden="1"/>
    </xf>
    <xf numFmtId="0" fontId="0" fillId="11" borderId="6" xfId="0" applyNumberFormat="1" applyFill="1" applyBorder="1" applyAlignment="1" applyProtection="1">
      <alignment horizontal="left" vertical="center" wrapText="1"/>
      <protection hidden="1"/>
    </xf>
    <xf numFmtId="0" fontId="8" fillId="19" borderId="73" xfId="0" applyNumberFormat="1" applyFont="1" applyFill="1" applyBorder="1" applyAlignment="1" applyProtection="1">
      <alignment horizontal="left" vertical="top" indent="1"/>
      <protection hidden="1"/>
    </xf>
    <xf numFmtId="0" fontId="109" fillId="9" borderId="73" xfId="0" applyNumberFormat="1" applyFont="1" applyFill="1" applyBorder="1" applyAlignment="1" applyProtection="1">
      <alignment horizontal="center" vertical="center"/>
      <protection hidden="1"/>
    </xf>
    <xf numFmtId="0" fontId="8" fillId="50" borderId="73" xfId="0" applyNumberFormat="1" applyFont="1" applyFill="1" applyBorder="1" applyAlignment="1" applyProtection="1">
      <alignment horizontal="left" vertical="top" wrapText="1" indent="1"/>
      <protection hidden="1"/>
    </xf>
    <xf numFmtId="0" fontId="0" fillId="20" borderId="74" xfId="0" applyNumberFormat="1" applyFill="1" applyBorder="1" applyAlignment="1" applyProtection="1">
      <alignment horizontal="left" vertical="top" indent="3"/>
      <protection hidden="1"/>
    </xf>
    <xf numFmtId="0" fontId="0" fillId="20" borderId="75" xfId="0" applyNumberFormat="1" applyFill="1" applyBorder="1" applyAlignment="1" applyProtection="1">
      <alignment horizontal="left" vertical="top" indent="3"/>
      <protection hidden="1"/>
    </xf>
    <xf numFmtId="0" fontId="0" fillId="20" borderId="76" xfId="0" applyNumberFormat="1" applyFill="1" applyBorder="1" applyAlignment="1" applyProtection="1">
      <alignment horizontal="left" vertical="top" indent="3"/>
      <protection hidden="1"/>
    </xf>
    <xf numFmtId="49" fontId="0" fillId="63" borderId="71" xfId="2094" applyNumberFormat="1" applyFont="1" applyFill="1" applyBorder="1" applyAlignment="1" applyProtection="1">
      <alignment horizontal="left" indent="1"/>
      <protection locked="0"/>
    </xf>
    <xf numFmtId="49" fontId="40" fillId="63" borderId="71" xfId="0" applyNumberFormat="1" applyFont="1" applyFill="1" applyBorder="1" applyAlignment="1" applyProtection="1">
      <alignment horizontal="left" indent="1"/>
      <protection locked="0"/>
    </xf>
    <xf numFmtId="0" fontId="8" fillId="20" borderId="73" xfId="0" applyNumberFormat="1" applyFont="1" applyFill="1" applyBorder="1" applyAlignment="1" applyProtection="1">
      <alignment horizontal="left" vertical="top" indent="1"/>
      <protection hidden="1"/>
    </xf>
    <xf numFmtId="0" fontId="109" fillId="9" borderId="73" xfId="0" applyNumberFormat="1" applyFont="1" applyFill="1" applyBorder="1" applyAlignment="1" applyProtection="1">
      <alignment horizontal="center" vertical="center" shrinkToFit="1"/>
      <protection hidden="1"/>
    </xf>
    <xf numFmtId="49" fontId="0" fillId="63" borderId="73" xfId="2094" applyNumberFormat="1" applyFont="1" applyFill="1" applyBorder="1" applyAlignment="1" applyProtection="1">
      <alignment horizontal="left" indent="1"/>
      <protection locked="0"/>
    </xf>
    <xf numFmtId="49" fontId="40" fillId="63" borderId="73" xfId="0" applyNumberFormat="1" applyFont="1" applyFill="1" applyBorder="1" applyAlignment="1" applyProtection="1">
      <alignment horizontal="left" indent="1"/>
      <protection locked="0"/>
    </xf>
    <xf numFmtId="0" fontId="0" fillId="0" borderId="75" xfId="0" applyBorder="1" applyAlignment="1" applyProtection="1">
      <protection hidden="1"/>
    </xf>
    <xf numFmtId="0" fontId="0" fillId="0" borderId="0" xfId="0" applyBorder="1" applyAlignment="1" applyProtection="1">
      <protection hidden="1"/>
    </xf>
    <xf numFmtId="0" fontId="0" fillId="51" borderId="73" xfId="0" applyNumberFormat="1" applyFill="1" applyBorder="1" applyAlignment="1" applyProtection="1">
      <alignment horizontal="left" vertical="top" indent="3"/>
      <protection hidden="1"/>
    </xf>
    <xf numFmtId="0" fontId="8" fillId="9" borderId="80" xfId="0" applyFont="1" applyFill="1" applyBorder="1" applyAlignment="1" applyProtection="1">
      <alignment horizontal="left" vertical="center" indent="1" shrinkToFit="1"/>
      <protection hidden="1"/>
    </xf>
    <xf numFmtId="0" fontId="8" fillId="9" borderId="81" xfId="0" applyFont="1" applyFill="1" applyBorder="1" applyAlignment="1" applyProtection="1">
      <alignment horizontal="left" vertical="center" indent="1" shrinkToFit="1"/>
      <protection hidden="1"/>
    </xf>
    <xf numFmtId="3" fontId="0" fillId="63" borderId="31" xfId="0" applyNumberFormat="1" applyFont="1" applyFill="1" applyBorder="1" applyAlignment="1" applyProtection="1">
      <alignment horizontal="left" vertical="center" indent="1" shrinkToFit="1"/>
      <protection locked="0"/>
    </xf>
    <xf numFmtId="3" fontId="0" fillId="63" borderId="81" xfId="0" applyNumberFormat="1" applyFill="1" applyBorder="1" applyAlignment="1" applyProtection="1">
      <alignment horizontal="left" vertical="center" indent="1" shrinkToFit="1"/>
      <protection locked="0"/>
    </xf>
    <xf numFmtId="0" fontId="14" fillId="9" borderId="80" xfId="0" applyNumberFormat="1" applyFont="1" applyFill="1" applyBorder="1" applyAlignment="1" applyProtection="1">
      <alignment horizontal="left" vertical="center" indent="1" shrinkToFit="1"/>
      <protection hidden="1"/>
    </xf>
    <xf numFmtId="0" fontId="14" fillId="9" borderId="81" xfId="0" applyNumberFormat="1" applyFont="1" applyFill="1" applyBorder="1" applyAlignment="1" applyProtection="1">
      <alignment horizontal="left" vertical="center" indent="1" shrinkToFit="1"/>
      <protection hidden="1"/>
    </xf>
    <xf numFmtId="0" fontId="0" fillId="63" borderId="31" xfId="0" applyNumberFormat="1" applyFont="1" applyFill="1" applyBorder="1" applyAlignment="1" applyProtection="1">
      <alignment horizontal="left" vertical="center" indent="1" shrinkToFit="1"/>
      <protection locked="0"/>
    </xf>
    <xf numFmtId="0" fontId="0" fillId="63" borderId="81" xfId="0" applyNumberFormat="1" applyFill="1" applyBorder="1" applyAlignment="1" applyProtection="1">
      <alignment horizontal="left" vertical="center" indent="1" shrinkToFit="1"/>
      <protection locked="0"/>
    </xf>
    <xf numFmtId="0" fontId="8" fillId="9" borderId="80" xfId="0" applyNumberFormat="1" applyFont="1" applyFill="1" applyBorder="1" applyAlignment="1" applyProtection="1">
      <alignment horizontal="left" vertical="center" indent="1" shrinkToFit="1"/>
      <protection hidden="1"/>
    </xf>
    <xf numFmtId="0" fontId="8" fillId="9" borderId="81" xfId="0" applyNumberFormat="1" applyFont="1" applyFill="1" applyBorder="1" applyAlignment="1" applyProtection="1">
      <alignment horizontal="left" vertical="center" indent="1" shrinkToFit="1"/>
      <protection hidden="1"/>
    </xf>
    <xf numFmtId="0" fontId="99" fillId="0" borderId="75" xfId="0" applyNumberFormat="1" applyFont="1" applyBorder="1" applyAlignment="1" applyProtection="1">
      <alignment horizontal="center" vertical="top" wrapText="1"/>
      <protection hidden="1"/>
    </xf>
    <xf numFmtId="0" fontId="99" fillId="0" borderId="76" xfId="0" applyNumberFormat="1" applyFont="1" applyBorder="1" applyAlignment="1" applyProtection="1">
      <alignment horizontal="center" vertical="top" wrapText="1"/>
      <protection hidden="1"/>
    </xf>
    <xf numFmtId="0" fontId="99" fillId="0" borderId="0" xfId="0" applyNumberFormat="1" applyFont="1" applyBorder="1" applyAlignment="1" applyProtection="1">
      <alignment horizontal="center" vertical="top" wrapText="1"/>
      <protection hidden="1"/>
    </xf>
    <xf numFmtId="0" fontId="99" fillId="0" borderId="6" xfId="0" applyNumberFormat="1" applyFont="1" applyBorder="1" applyAlignment="1" applyProtection="1">
      <alignment horizontal="center" vertical="top" wrapText="1"/>
      <protection hidden="1"/>
    </xf>
    <xf numFmtId="0" fontId="28" fillId="0" borderId="0" xfId="0" applyNumberFormat="1" applyFont="1" applyBorder="1" applyAlignment="1" applyProtection="1">
      <alignment horizontal="right" vertical="center" wrapText="1"/>
      <protection hidden="1"/>
    </xf>
    <xf numFmtId="0" fontId="0" fillId="0" borderId="0" xfId="0" applyNumberFormat="1" applyFont="1" applyBorder="1" applyAlignment="1" applyProtection="1">
      <alignment horizontal="right" vertical="center" wrapText="1"/>
      <protection hidden="1"/>
    </xf>
    <xf numFmtId="0" fontId="0" fillId="0" borderId="6" xfId="0" applyNumberFormat="1" applyFont="1" applyBorder="1" applyAlignment="1" applyProtection="1">
      <alignment horizontal="right" vertical="center" wrapText="1"/>
      <protection hidden="1"/>
    </xf>
    <xf numFmtId="176" fontId="0" fillId="63" borderId="31" xfId="0" applyNumberFormat="1" applyFont="1" applyFill="1" applyBorder="1" applyAlignment="1" applyProtection="1">
      <alignment horizontal="left" vertical="center" indent="1" shrinkToFit="1" readingOrder="1"/>
      <protection locked="0"/>
    </xf>
    <xf numFmtId="176" fontId="0" fillId="63" borderId="81" xfId="0" applyNumberFormat="1" applyFont="1" applyFill="1" applyBorder="1" applyAlignment="1" applyProtection="1">
      <alignment horizontal="left" vertical="center" indent="1" shrinkToFit="1" readingOrder="1"/>
      <protection locked="0"/>
    </xf>
    <xf numFmtId="176" fontId="0" fillId="63" borderId="82" xfId="0" applyNumberFormat="1" applyFont="1" applyFill="1" applyBorder="1" applyAlignment="1" applyProtection="1">
      <alignment horizontal="left" vertical="center" indent="1" shrinkToFit="1" readingOrder="1"/>
      <protection locked="0"/>
    </xf>
    <xf numFmtId="0" fontId="0" fillId="63" borderId="156" xfId="0" applyNumberFormat="1" applyFill="1" applyBorder="1" applyAlignment="1" applyProtection="1">
      <alignment horizontal="left" indent="1"/>
      <protection locked="0"/>
    </xf>
    <xf numFmtId="0" fontId="0" fillId="11" borderId="0" xfId="0" applyFill="1" applyBorder="1" applyAlignment="1" applyProtection="1">
      <alignment horizontal="left" vertical="center" wrapText="1"/>
      <protection hidden="1"/>
    </xf>
    <xf numFmtId="0" fontId="0" fillId="11" borderId="6" xfId="0" applyFill="1" applyBorder="1" applyAlignment="1" applyProtection="1">
      <alignment horizontal="left" vertical="center" wrapText="1"/>
      <protection hidden="1"/>
    </xf>
    <xf numFmtId="0" fontId="8" fillId="51" borderId="73" xfId="0" applyNumberFormat="1" applyFont="1" applyFill="1" applyBorder="1" applyAlignment="1" applyProtection="1">
      <alignment horizontal="left" vertical="top" indent="1"/>
      <protection hidden="1"/>
    </xf>
    <xf numFmtId="0" fontId="0" fillId="9" borderId="73" xfId="0" applyNumberFormat="1" applyFill="1" applyBorder="1" applyAlignment="1" applyProtection="1">
      <alignment horizontal="center"/>
      <protection hidden="1"/>
    </xf>
    <xf numFmtId="49" fontId="110" fillId="53" borderId="80" xfId="0" applyNumberFormat="1" applyFont="1" applyFill="1" applyBorder="1" applyAlignment="1" applyProtection="1">
      <alignment horizontal="center" vertical="center" wrapText="1"/>
    </xf>
    <xf numFmtId="49" fontId="0" fillId="0" borderId="81" xfId="0" applyNumberFormat="1" applyBorder="1" applyAlignment="1" applyProtection="1">
      <alignment horizontal="center" vertical="center" wrapText="1"/>
    </xf>
    <xf numFmtId="49" fontId="0" fillId="0" borderId="82" xfId="0" applyNumberFormat="1" applyBorder="1" applyAlignment="1" applyProtection="1">
      <alignment horizontal="center" vertical="center" wrapText="1"/>
    </xf>
    <xf numFmtId="0" fontId="25" fillId="11" borderId="80" xfId="0" applyNumberFormat="1" applyFont="1" applyFill="1" applyBorder="1" applyAlignment="1" applyProtection="1">
      <alignment horizontal="left" vertical="center" wrapText="1"/>
      <protection hidden="1"/>
    </xf>
    <xf numFmtId="0" fontId="25" fillId="11" borderId="81" xfId="0" applyNumberFormat="1" applyFont="1" applyFill="1" applyBorder="1" applyAlignment="1" applyProtection="1">
      <alignment horizontal="left" vertical="center" wrapText="1"/>
      <protection hidden="1"/>
    </xf>
    <xf numFmtId="0" fontId="25" fillId="11" borderId="82" xfId="0" applyNumberFormat="1" applyFont="1" applyFill="1" applyBorder="1" applyAlignment="1" applyProtection="1">
      <alignment horizontal="left" vertical="center" wrapText="1"/>
      <protection hidden="1"/>
    </xf>
    <xf numFmtId="0" fontId="0" fillId="50" borderId="80" xfId="0" applyNumberFormat="1" applyFont="1" applyFill="1" applyBorder="1" applyAlignment="1" applyProtection="1">
      <alignment horizontal="left" vertical="center" wrapText="1" indent="1"/>
      <protection hidden="1"/>
    </xf>
    <xf numFmtId="0" fontId="0" fillId="50" borderId="81" xfId="0" applyNumberFormat="1" applyFill="1" applyBorder="1" applyAlignment="1" applyProtection="1">
      <alignment horizontal="left" vertical="center" wrapText="1" indent="1"/>
      <protection hidden="1"/>
    </xf>
    <xf numFmtId="0" fontId="0" fillId="50" borderId="82" xfId="0" applyNumberFormat="1" applyFill="1" applyBorder="1" applyAlignment="1" applyProtection="1">
      <alignment horizontal="left" vertical="center" wrapText="1" indent="1"/>
      <protection hidden="1"/>
    </xf>
    <xf numFmtId="0" fontId="0" fillId="63" borderId="37" xfId="0" applyNumberFormat="1" applyFont="1" applyFill="1" applyBorder="1" applyAlignment="1" applyProtection="1">
      <alignment horizontal="left" vertical="center" indent="1" shrinkToFit="1" readingOrder="1"/>
      <protection locked="0"/>
    </xf>
    <xf numFmtId="0" fontId="0" fillId="63" borderId="23" xfId="0" applyNumberFormat="1" applyFont="1" applyFill="1" applyBorder="1" applyAlignment="1" applyProtection="1">
      <alignment horizontal="left" vertical="center" indent="1" shrinkToFit="1" readingOrder="1"/>
      <protection locked="0"/>
    </xf>
    <xf numFmtId="0" fontId="0" fillId="63" borderId="24" xfId="0" applyNumberFormat="1" applyFont="1" applyFill="1" applyBorder="1" applyAlignment="1" applyProtection="1">
      <alignment horizontal="left" vertical="center" indent="1" shrinkToFit="1" readingOrder="1"/>
      <protection locked="0"/>
    </xf>
    <xf numFmtId="0" fontId="0" fillId="63" borderId="38" xfId="0" applyNumberFormat="1" applyFont="1" applyFill="1" applyBorder="1" applyAlignment="1" applyProtection="1">
      <alignment horizontal="left" vertical="center" indent="1" shrinkToFit="1" readingOrder="1"/>
      <protection locked="0"/>
    </xf>
    <xf numFmtId="0" fontId="0" fillId="63" borderId="18" xfId="0" applyNumberFormat="1" applyFont="1" applyFill="1" applyBorder="1" applyAlignment="1" applyProtection="1">
      <alignment horizontal="left" vertical="center" indent="1" shrinkToFit="1" readingOrder="1"/>
      <protection locked="0"/>
    </xf>
    <xf numFmtId="0" fontId="0" fillId="63" borderId="19" xfId="0" applyNumberFormat="1" applyFont="1" applyFill="1" applyBorder="1" applyAlignment="1" applyProtection="1">
      <alignment horizontal="left" vertical="center" indent="1" shrinkToFit="1" readingOrder="1"/>
      <protection locked="0"/>
    </xf>
    <xf numFmtId="0" fontId="0" fillId="63" borderId="39" xfId="0" applyNumberFormat="1" applyFont="1" applyFill="1" applyBorder="1" applyAlignment="1" applyProtection="1">
      <alignment horizontal="left" vertical="center" indent="1" shrinkToFit="1" readingOrder="1"/>
      <protection locked="0"/>
    </xf>
    <xf numFmtId="0" fontId="0" fillId="63" borderId="26" xfId="0" applyNumberFormat="1" applyFont="1" applyFill="1" applyBorder="1" applyAlignment="1" applyProtection="1">
      <alignment horizontal="left" vertical="center" indent="1" shrinkToFit="1" readingOrder="1"/>
      <protection locked="0"/>
    </xf>
    <xf numFmtId="0" fontId="0" fillId="63" borderId="27" xfId="0" applyNumberFormat="1" applyFont="1" applyFill="1" applyBorder="1" applyAlignment="1" applyProtection="1">
      <alignment horizontal="left" vertical="center" indent="1" shrinkToFit="1" readingOrder="1"/>
      <protection locked="0"/>
    </xf>
    <xf numFmtId="0" fontId="0" fillId="0" borderId="73" xfId="0" applyNumberFormat="1" applyFont="1" applyFill="1" applyBorder="1" applyAlignment="1" applyProtection="1">
      <alignment horizontal="left" vertical="center" indent="2" shrinkToFit="1"/>
      <protection hidden="1"/>
    </xf>
    <xf numFmtId="0" fontId="0" fillId="0" borderId="80" xfId="0" applyNumberFormat="1" applyBorder="1" applyAlignment="1" applyProtection="1">
      <alignment horizontal="left" vertical="center" shrinkToFit="1"/>
      <protection hidden="1"/>
    </xf>
    <xf numFmtId="0" fontId="0" fillId="0" borderId="81" xfId="0" applyNumberFormat="1" applyBorder="1" applyAlignment="1" applyProtection="1">
      <alignment horizontal="left" vertical="center" shrinkToFit="1"/>
      <protection hidden="1"/>
    </xf>
    <xf numFmtId="0" fontId="0" fillId="0" borderId="82" xfId="0" applyNumberFormat="1" applyBorder="1" applyAlignment="1" applyProtection="1">
      <alignment horizontal="left" vertical="center" shrinkToFit="1"/>
      <protection hidden="1"/>
    </xf>
    <xf numFmtId="0" fontId="0" fillId="0" borderId="74" xfId="0" applyNumberFormat="1" applyFont="1" applyFill="1" applyBorder="1" applyAlignment="1" applyProtection="1">
      <alignment horizontal="left" vertical="top" wrapText="1" shrinkToFit="1" readingOrder="1"/>
    </xf>
    <xf numFmtId="0" fontId="0" fillId="0" borderId="75" xfId="0" applyBorder="1" applyAlignment="1">
      <alignment wrapText="1" readingOrder="1"/>
    </xf>
    <xf numFmtId="0" fontId="0" fillId="0" borderId="47" xfId="0" applyBorder="1" applyAlignment="1">
      <alignment wrapText="1" readingOrder="1"/>
    </xf>
    <xf numFmtId="0" fontId="0" fillId="0" borderId="84" xfId="0" applyBorder="1" applyAlignment="1">
      <alignment wrapText="1" readingOrder="1"/>
    </xf>
    <xf numFmtId="0" fontId="0" fillId="0" borderId="0" xfId="0" applyAlignment="1">
      <alignment wrapText="1" readingOrder="1"/>
    </xf>
    <xf numFmtId="0" fontId="0" fillId="0" borderId="48" xfId="0" applyBorder="1" applyAlignment="1">
      <alignment wrapText="1" readingOrder="1"/>
    </xf>
    <xf numFmtId="0" fontId="22" fillId="0" borderId="77" xfId="0" applyNumberFormat="1" applyFont="1" applyBorder="1" applyAlignment="1" applyProtection="1">
      <alignment horizontal="left" vertical="center" wrapText="1" readingOrder="1"/>
    </xf>
    <xf numFmtId="0" fontId="0" fillId="0" borderId="78" xfId="0" applyBorder="1" applyAlignment="1">
      <alignment horizontal="left" vertical="center" wrapText="1" readingOrder="1"/>
    </xf>
    <xf numFmtId="0" fontId="0" fillId="0" borderId="49" xfId="0" applyBorder="1" applyAlignment="1">
      <alignment horizontal="left" vertical="center" wrapText="1" readingOrder="1"/>
    </xf>
    <xf numFmtId="0" fontId="12" fillId="5" borderId="77" xfId="0" applyNumberFormat="1" applyFont="1" applyFill="1" applyBorder="1" applyAlignment="1" applyProtection="1">
      <alignment horizontal="left" vertical="center" indent="2" shrinkToFit="1"/>
    </xf>
    <xf numFmtId="0" fontId="12" fillId="5" borderId="78" xfId="0" applyNumberFormat="1" applyFont="1" applyFill="1" applyBorder="1" applyAlignment="1" applyProtection="1">
      <alignment horizontal="left" vertical="center" indent="2" shrinkToFit="1"/>
    </xf>
    <xf numFmtId="49" fontId="12" fillId="5" borderId="84" xfId="0" applyNumberFormat="1" applyFont="1" applyFill="1" applyBorder="1" applyAlignment="1" applyProtection="1">
      <alignment horizontal="left" vertical="center" indent="2" shrinkToFit="1"/>
    </xf>
    <xf numFmtId="49" fontId="12" fillId="5" borderId="0" xfId="0" applyNumberFormat="1" applyFont="1" applyFill="1" applyBorder="1" applyAlignment="1" applyProtection="1">
      <alignment horizontal="left" vertical="center" indent="2" shrinkToFit="1"/>
    </xf>
    <xf numFmtId="0" fontId="10" fillId="55" borderId="84" xfId="0" applyNumberFormat="1" applyFont="1" applyFill="1" applyBorder="1" applyAlignment="1" applyProtection="1">
      <alignment vertical="center" shrinkToFit="1"/>
    </xf>
    <xf numFmtId="0" fontId="10" fillId="55" borderId="0" xfId="0" applyNumberFormat="1" applyFont="1" applyFill="1" applyBorder="1" applyAlignment="1" applyProtection="1">
      <alignment vertical="center" shrinkToFit="1"/>
    </xf>
    <xf numFmtId="0" fontId="14" fillId="55" borderId="71" xfId="0" applyNumberFormat="1" applyFont="1" applyFill="1" applyBorder="1" applyAlignment="1" applyProtection="1">
      <alignment horizontal="center" vertical="center" wrapText="1"/>
    </xf>
    <xf numFmtId="0" fontId="0" fillId="55" borderId="85" xfId="0" applyFill="1" applyBorder="1" applyAlignment="1">
      <alignment horizontal="center" vertical="center" wrapText="1"/>
    </xf>
    <xf numFmtId="0" fontId="0" fillId="0" borderId="85" xfId="0" applyBorder="1" applyAlignment="1">
      <alignment horizontal="center" vertical="center" wrapText="1"/>
    </xf>
    <xf numFmtId="49" fontId="0" fillId="55" borderId="84" xfId="0" applyNumberFormat="1" applyFont="1" applyFill="1" applyBorder="1" applyAlignment="1" applyProtection="1">
      <alignment vertical="top" wrapText="1"/>
    </xf>
    <xf numFmtId="49" fontId="0" fillId="55" borderId="0" xfId="0" applyNumberFormat="1" applyFont="1" applyFill="1" applyAlignment="1">
      <alignment vertical="top" wrapText="1"/>
    </xf>
    <xf numFmtId="49" fontId="0" fillId="55" borderId="6" xfId="0" applyNumberFormat="1" applyFont="1" applyFill="1" applyBorder="1" applyAlignment="1">
      <alignment vertical="top" wrapText="1"/>
    </xf>
    <xf numFmtId="49" fontId="0" fillId="55" borderId="84" xfId="0" applyNumberFormat="1" applyFont="1" applyFill="1" applyBorder="1" applyAlignment="1">
      <alignment vertical="top" wrapText="1"/>
    </xf>
    <xf numFmtId="49" fontId="13" fillId="55" borderId="71" xfId="0" applyNumberFormat="1" applyFont="1" applyFill="1" applyBorder="1" applyAlignment="1" applyProtection="1">
      <alignment horizontal="center" vertical="center" wrapText="1"/>
    </xf>
    <xf numFmtId="49" fontId="0" fillId="0" borderId="72" xfId="0" applyNumberFormat="1" applyBorder="1" applyAlignment="1">
      <alignment horizontal="center" vertical="center" wrapText="1"/>
    </xf>
    <xf numFmtId="0" fontId="149" fillId="3" borderId="77" xfId="0" applyNumberFormat="1" applyFont="1" applyFill="1" applyBorder="1" applyAlignment="1" applyProtection="1">
      <alignment horizontal="center" vertical="center" shrinkToFit="1"/>
    </xf>
    <xf numFmtId="0" fontId="149" fillId="0" borderId="79" xfId="0" applyFont="1" applyBorder="1" applyAlignment="1">
      <alignment horizontal="center" vertical="center" shrinkToFit="1"/>
    </xf>
    <xf numFmtId="49" fontId="11" fillId="3" borderId="84" xfId="0" applyNumberFormat="1" applyFont="1" applyFill="1" applyBorder="1" applyAlignment="1" applyProtection="1">
      <alignment horizontal="center" vertical="top" wrapText="1"/>
    </xf>
    <xf numFmtId="49" fontId="11" fillId="0" borderId="6" xfId="0" applyNumberFormat="1" applyFont="1" applyBorder="1" applyAlignment="1">
      <alignment horizontal="center" vertical="top" wrapText="1"/>
    </xf>
    <xf numFmtId="49" fontId="11" fillId="0" borderId="84" xfId="0" applyNumberFormat="1" applyFont="1" applyBorder="1" applyAlignment="1">
      <alignment horizontal="center" vertical="top" wrapText="1"/>
    </xf>
    <xf numFmtId="0" fontId="8" fillId="55" borderId="75" xfId="0" applyFont="1" applyFill="1" applyBorder="1" applyAlignment="1" applyProtection="1">
      <alignment vertical="top" wrapText="1"/>
    </xf>
    <xf numFmtId="0" fontId="0" fillId="0" borderId="75" xfId="0" applyBorder="1" applyAlignment="1">
      <alignment vertical="top" wrapText="1"/>
    </xf>
    <xf numFmtId="0" fontId="0" fillId="0" borderId="76" xfId="0" applyBorder="1" applyAlignment="1">
      <alignment vertical="top" wrapText="1"/>
    </xf>
    <xf numFmtId="0" fontId="8" fillId="55" borderId="0" xfId="0" applyFont="1" applyFill="1" applyBorder="1" applyAlignment="1" applyProtection="1">
      <alignment horizontal="left" vertical="top" wrapText="1" indent="1"/>
    </xf>
    <xf numFmtId="0" fontId="0" fillId="0" borderId="0" xfId="0" applyAlignment="1">
      <alignment horizontal="left" vertical="top" wrapText="1" indent="1"/>
    </xf>
    <xf numFmtId="0" fontId="0" fillId="0" borderId="6" xfId="0" applyBorder="1" applyAlignment="1">
      <alignment horizontal="left" vertical="top" wrapText="1" indent="1"/>
    </xf>
    <xf numFmtId="49" fontId="8" fillId="55" borderId="0" xfId="0" applyNumberFormat="1" applyFont="1" applyFill="1" applyBorder="1" applyAlignment="1" applyProtection="1">
      <alignment horizontal="left" vertical="top" wrapText="1" indent="2"/>
    </xf>
    <xf numFmtId="49" fontId="8" fillId="0" borderId="0" xfId="0" applyNumberFormat="1" applyFont="1" applyAlignment="1">
      <alignment horizontal="left" vertical="top" wrapText="1" indent="2"/>
    </xf>
    <xf numFmtId="49" fontId="8" fillId="0" borderId="6" xfId="0" applyNumberFormat="1" applyFont="1" applyBorder="1" applyAlignment="1">
      <alignment horizontal="left" vertical="top" wrapText="1" indent="2"/>
    </xf>
    <xf numFmtId="0" fontId="0" fillId="0" borderId="71" xfId="0" applyNumberFormat="1" applyFont="1" applyFill="1" applyBorder="1" applyAlignment="1" applyProtection="1">
      <alignment horizontal="center" vertical="center" wrapText="1"/>
    </xf>
    <xf numFmtId="0" fontId="16" fillId="0" borderId="85" xfId="0" applyNumberFormat="1" applyFont="1" applyBorder="1" applyAlignment="1" applyProtection="1">
      <alignment horizontal="left" vertical="top" wrapText="1"/>
    </xf>
    <xf numFmtId="0" fontId="0" fillId="0" borderId="85" xfId="0" applyNumberFormat="1" applyBorder="1" applyAlignment="1" applyProtection="1">
      <alignment horizontal="left" vertical="top" wrapText="1"/>
    </xf>
    <xf numFmtId="0" fontId="27" fillId="10" borderId="54" xfId="0" applyFont="1" applyFill="1" applyBorder="1" applyAlignment="1" applyProtection="1">
      <alignment horizontal="left" vertical="top" wrapText="1" indent="2"/>
    </xf>
    <xf numFmtId="0" fontId="27" fillId="10" borderId="55" xfId="0" applyFont="1" applyFill="1" applyBorder="1" applyAlignment="1" applyProtection="1">
      <alignment horizontal="left" vertical="top" wrapText="1" indent="2"/>
    </xf>
    <xf numFmtId="0" fontId="0" fillId="0" borderId="75" xfId="0" applyBorder="1" applyAlignment="1" applyProtection="1"/>
    <xf numFmtId="0" fontId="19" fillId="9" borderId="84" xfId="0" applyFont="1" applyFill="1" applyBorder="1" applyAlignment="1" applyProtection="1">
      <alignment horizontal="left" vertical="top" indent="2"/>
    </xf>
    <xf numFmtId="0" fontId="0" fillId="0" borderId="0" xfId="0" applyBorder="1" applyAlignment="1" applyProtection="1">
      <alignment vertical="top"/>
    </xf>
    <xf numFmtId="0" fontId="0" fillId="0" borderId="6" xfId="0" applyBorder="1" applyAlignment="1" applyProtection="1">
      <alignment vertical="top"/>
    </xf>
    <xf numFmtId="0" fontId="0" fillId="63" borderId="2" xfId="0" applyFont="1" applyFill="1" applyBorder="1" applyAlignment="1" applyProtection="1">
      <alignment wrapText="1"/>
      <protection locked="0"/>
    </xf>
    <xf numFmtId="0" fontId="0" fillId="63" borderId="3" xfId="0" applyFont="1" applyFill="1" applyBorder="1" applyAlignment="1" applyProtection="1">
      <alignment vertical="top" wrapText="1"/>
      <protection locked="0"/>
    </xf>
    <xf numFmtId="0" fontId="27" fillId="10" borderId="52" xfId="0" applyFont="1" applyFill="1" applyBorder="1" applyAlignment="1" applyProtection="1">
      <alignment horizontal="left" vertical="top" wrapText="1" indent="2"/>
    </xf>
    <xf numFmtId="0" fontId="27" fillId="10" borderId="53" xfId="0" applyFont="1" applyFill="1" applyBorder="1" applyAlignment="1" applyProtection="1">
      <alignment horizontal="left" vertical="top" wrapText="1" indent="2"/>
    </xf>
    <xf numFmtId="0" fontId="27" fillId="10" borderId="97" xfId="0" applyFont="1" applyFill="1" applyBorder="1" applyAlignment="1" applyProtection="1">
      <alignment horizontal="left" vertical="center"/>
    </xf>
    <xf numFmtId="0" fontId="27" fillId="10" borderId="98" xfId="0" applyFont="1" applyFill="1" applyBorder="1" applyAlignment="1" applyProtection="1">
      <alignment horizontal="left" vertical="center"/>
    </xf>
    <xf numFmtId="0" fontId="27" fillId="10" borderId="99" xfId="0" applyFont="1" applyFill="1" applyBorder="1" applyAlignment="1" applyProtection="1">
      <alignment horizontal="left" vertical="center"/>
    </xf>
    <xf numFmtId="0" fontId="0" fillId="0" borderId="3" xfId="0" applyNumberFormat="1" applyFont="1" applyBorder="1" applyAlignment="1" applyProtection="1">
      <alignment horizontal="left" vertical="top" wrapText="1"/>
    </xf>
    <xf numFmtId="0" fontId="0" fillId="0" borderId="8" xfId="0" applyNumberFormat="1" applyFont="1" applyBorder="1" applyAlignment="1" applyProtection="1">
      <alignment horizontal="left" wrapText="1"/>
    </xf>
    <xf numFmtId="0" fontId="0" fillId="0" borderId="2" xfId="0" applyNumberFormat="1" applyFont="1" applyBorder="1" applyAlignment="1" applyProtection="1">
      <alignment horizontal="left" wrapText="1"/>
    </xf>
    <xf numFmtId="0" fontId="0" fillId="63" borderId="2" xfId="0" applyFont="1" applyFill="1" applyBorder="1" applyAlignment="1" applyProtection="1">
      <alignment vertical="top" wrapText="1"/>
      <protection locked="0"/>
    </xf>
    <xf numFmtId="0" fontId="0" fillId="0" borderId="2" xfId="0" applyNumberFormat="1" applyFont="1" applyBorder="1" applyAlignment="1" applyProtection="1">
      <alignment horizontal="left" vertical="top" wrapText="1"/>
    </xf>
    <xf numFmtId="0" fontId="8" fillId="0" borderId="2" xfId="0" applyNumberFormat="1" applyFont="1" applyBorder="1" applyAlignment="1" applyProtection="1">
      <alignment horizontal="left" vertical="top" wrapText="1"/>
    </xf>
    <xf numFmtId="0" fontId="15" fillId="14" borderId="2" xfId="0" applyNumberFormat="1" applyFont="1" applyFill="1" applyBorder="1" applyAlignment="1" applyProtection="1">
      <alignment vertical="center"/>
    </xf>
    <xf numFmtId="0" fontId="25" fillId="58" borderId="52" xfId="0" applyNumberFormat="1" applyFont="1" applyFill="1" applyBorder="1" applyAlignment="1" applyProtection="1">
      <alignment horizontal="right" vertical="top" wrapText="1" indent="1"/>
    </xf>
    <xf numFmtId="0" fontId="25" fillId="58" borderId="38" xfId="0" applyFont="1" applyFill="1" applyBorder="1" applyAlignment="1" applyProtection="1">
      <alignment horizontal="right" vertical="top" wrapText="1" indent="1"/>
    </xf>
    <xf numFmtId="0" fontId="25" fillId="58" borderId="45" xfId="0" applyNumberFormat="1" applyFont="1" applyFill="1" applyBorder="1" applyAlignment="1" applyProtection="1">
      <alignment horizontal="left" vertical="top" shrinkToFit="1"/>
    </xf>
    <xf numFmtId="0" fontId="25" fillId="58" borderId="53" xfId="0" applyFont="1" applyFill="1" applyBorder="1" applyAlignment="1" applyProtection="1">
      <alignment horizontal="left" vertical="top" shrinkToFit="1"/>
    </xf>
    <xf numFmtId="0" fontId="28" fillId="0" borderId="2" xfId="0" applyFont="1" applyFill="1" applyBorder="1" applyAlignment="1" applyProtection="1">
      <alignment vertical="top"/>
    </xf>
    <xf numFmtId="0" fontId="0" fillId="0" borderId="46" xfId="0" applyNumberFormat="1" applyFont="1" applyBorder="1" applyAlignment="1" applyProtection="1">
      <alignment horizontal="left" vertical="top" wrapText="1" indent="2"/>
    </xf>
    <xf numFmtId="0" fontId="0" fillId="0" borderId="16" xfId="0" applyNumberFormat="1" applyFont="1" applyBorder="1" applyAlignment="1" applyProtection="1">
      <alignment horizontal="left" vertical="top" wrapText="1" indent="2"/>
    </xf>
    <xf numFmtId="0" fontId="0" fillId="0" borderId="16" xfId="0" applyNumberFormat="1" applyBorder="1" applyAlignment="1" applyProtection="1">
      <alignment horizontal="left" vertical="top" wrapText="1" indent="2"/>
    </xf>
    <xf numFmtId="0" fontId="0" fillId="0" borderId="10" xfId="0" applyNumberFormat="1" applyFont="1" applyBorder="1" applyAlignment="1" applyProtection="1">
      <alignment horizontal="left" vertical="top" wrapText="1"/>
    </xf>
    <xf numFmtId="0" fontId="0" fillId="0" borderId="5" xfId="0" applyNumberFormat="1" applyFont="1" applyBorder="1" applyAlignment="1" applyProtection="1">
      <alignment horizontal="left" vertical="top" wrapText="1"/>
    </xf>
    <xf numFmtId="0" fontId="0" fillId="0" borderId="8" xfId="0" applyNumberFormat="1" applyFont="1" applyBorder="1" applyAlignment="1" applyProtection="1">
      <alignment horizontal="left" vertical="top" wrapText="1"/>
    </xf>
    <xf numFmtId="0" fontId="0" fillId="63" borderId="10" xfId="0" applyFont="1" applyFill="1" applyBorder="1" applyAlignment="1" applyProtection="1">
      <alignment vertical="top" wrapText="1"/>
      <protection locked="0"/>
    </xf>
    <xf numFmtId="0" fontId="0" fillId="63" borderId="5" xfId="0" applyFont="1" applyFill="1" applyBorder="1" applyAlignment="1" applyProtection="1">
      <alignment vertical="top" wrapText="1"/>
      <protection locked="0"/>
    </xf>
    <xf numFmtId="0" fontId="0" fillId="63" borderId="8" xfId="0" applyFont="1" applyFill="1" applyBorder="1" applyAlignment="1" applyProtection="1">
      <alignment vertical="top" wrapText="1"/>
      <protection locked="0"/>
    </xf>
    <xf numFmtId="0" fontId="13" fillId="0" borderId="10" xfId="0" applyNumberFormat="1" applyFont="1" applyBorder="1" applyAlignment="1" applyProtection="1">
      <alignment vertical="top" wrapText="1"/>
    </xf>
    <xf numFmtId="0" fontId="13" fillId="0" borderId="5" xfId="0" applyNumberFormat="1" applyFont="1" applyBorder="1" applyAlignment="1" applyProtection="1">
      <alignment vertical="top" wrapText="1"/>
    </xf>
    <xf numFmtId="0" fontId="13" fillId="0" borderId="8" xfId="0" applyNumberFormat="1" applyFont="1" applyBorder="1" applyAlignment="1" applyProtection="1">
      <alignment vertical="top" wrapText="1"/>
    </xf>
    <xf numFmtId="0" fontId="0" fillId="65" borderId="84" xfId="0" applyNumberFormat="1" applyFont="1" applyFill="1" applyBorder="1" applyAlignment="1" applyProtection="1">
      <alignment vertical="top" wrapText="1"/>
      <protection locked="0"/>
    </xf>
    <xf numFmtId="0" fontId="0" fillId="63" borderId="0" xfId="0" applyNumberFormat="1" applyFont="1" applyFill="1" applyBorder="1" applyAlignment="1" applyProtection="1">
      <alignment vertical="top" wrapText="1"/>
      <protection locked="0"/>
    </xf>
    <xf numFmtId="0" fontId="0" fillId="63" borderId="6" xfId="0" applyNumberFormat="1" applyFont="1" applyFill="1" applyBorder="1" applyAlignment="1" applyProtection="1">
      <alignment vertical="top" wrapText="1"/>
      <protection locked="0"/>
    </xf>
    <xf numFmtId="0" fontId="0" fillId="63" borderId="84" xfId="0" applyNumberFormat="1" applyFont="1" applyFill="1" applyBorder="1" applyAlignment="1" applyProtection="1">
      <alignment vertical="top" wrapText="1"/>
      <protection locked="0"/>
    </xf>
    <xf numFmtId="0" fontId="0" fillId="63" borderId="0" xfId="0" applyNumberFormat="1" applyFont="1" applyFill="1" applyAlignment="1" applyProtection="1">
      <alignment vertical="top" wrapText="1"/>
      <protection locked="0"/>
    </xf>
    <xf numFmtId="0" fontId="0" fillId="63" borderId="14" xfId="0" applyNumberFormat="1" applyFont="1" applyFill="1" applyBorder="1" applyAlignment="1" applyProtection="1">
      <alignment vertical="top" wrapText="1"/>
      <protection locked="0"/>
    </xf>
    <xf numFmtId="0" fontId="0" fillId="63" borderId="77" xfId="0" applyNumberFormat="1" applyFont="1" applyFill="1" applyBorder="1" applyAlignment="1" applyProtection="1">
      <alignment vertical="top" wrapText="1"/>
      <protection locked="0"/>
    </xf>
    <xf numFmtId="0" fontId="0" fillId="63" borderId="78" xfId="0" applyNumberFormat="1" applyFont="1" applyFill="1" applyBorder="1" applyAlignment="1" applyProtection="1">
      <alignment vertical="top" wrapText="1"/>
      <protection locked="0"/>
    </xf>
    <xf numFmtId="0" fontId="0" fillId="63" borderId="79" xfId="0" applyNumberFormat="1" applyFont="1" applyFill="1" applyBorder="1" applyAlignment="1" applyProtection="1">
      <alignment vertical="top" wrapText="1"/>
      <protection locked="0"/>
    </xf>
    <xf numFmtId="0" fontId="15" fillId="13" borderId="74" xfId="0" applyNumberFormat="1" applyFont="1" applyFill="1" applyBorder="1" applyAlignment="1" applyProtection="1">
      <alignment horizontal="center" vertical="top" wrapText="1"/>
    </xf>
    <xf numFmtId="0" fontId="0" fillId="0" borderId="76" xfId="0" applyBorder="1" applyAlignment="1" applyProtection="1"/>
    <xf numFmtId="0" fontId="0" fillId="0" borderId="77" xfId="0" applyBorder="1" applyAlignment="1" applyProtection="1"/>
    <xf numFmtId="0" fontId="0" fillId="0" borderId="79" xfId="0" applyBorder="1" applyAlignment="1" applyProtection="1"/>
    <xf numFmtId="0" fontId="0" fillId="0" borderId="71" xfId="0" applyNumberFormat="1" applyFont="1" applyBorder="1" applyAlignment="1" applyProtection="1">
      <alignment horizontal="left" vertical="top" wrapText="1"/>
    </xf>
    <xf numFmtId="0" fontId="0" fillId="0" borderId="72" xfId="0" applyNumberFormat="1" applyBorder="1" applyAlignment="1" applyProtection="1">
      <alignment horizontal="left" vertical="top" wrapText="1"/>
    </xf>
    <xf numFmtId="0" fontId="24" fillId="0" borderId="22" xfId="0" applyFont="1" applyFill="1" applyBorder="1" applyAlignment="1" applyProtection="1">
      <alignment horizontal="center" vertical="center" wrapText="1"/>
    </xf>
    <xf numFmtId="0" fontId="24" fillId="0" borderId="24" xfId="0" applyFont="1" applyBorder="1" applyAlignment="1" applyProtection="1">
      <alignment horizontal="center" vertical="center" wrapText="1"/>
    </xf>
    <xf numFmtId="0" fontId="0" fillId="0" borderId="22" xfId="0" applyNumberFormat="1" applyFont="1" applyBorder="1" applyAlignment="1" applyProtection="1">
      <alignment vertical="top" wrapText="1"/>
    </xf>
    <xf numFmtId="0" fontId="0" fillId="0" borderId="23" xfId="0" applyNumberFormat="1" applyFont="1" applyBorder="1" applyAlignment="1" applyProtection="1">
      <alignment vertical="top" wrapText="1"/>
    </xf>
    <xf numFmtId="0" fontId="0" fillId="0" borderId="24" xfId="0" applyNumberFormat="1" applyFont="1" applyBorder="1" applyAlignment="1" applyProtection="1">
      <alignment vertical="top" wrapText="1"/>
    </xf>
    <xf numFmtId="0" fontId="0" fillId="0" borderId="15" xfId="0" applyNumberFormat="1" applyFont="1" applyFill="1" applyBorder="1" applyAlignment="1" applyProtection="1">
      <alignment horizontal="left" vertical="top" wrapText="1"/>
    </xf>
    <xf numFmtId="0" fontId="15" fillId="13" borderId="80" xfId="0" applyNumberFormat="1" applyFont="1" applyFill="1" applyBorder="1" applyAlignment="1" applyProtection="1">
      <alignment vertical="center"/>
    </xf>
    <xf numFmtId="0" fontId="15" fillId="13" borderId="81" xfId="0" applyNumberFormat="1" applyFont="1" applyFill="1" applyBorder="1" applyAlignment="1" applyProtection="1">
      <alignment vertical="center"/>
    </xf>
    <xf numFmtId="0" fontId="15" fillId="13" borderId="82" xfId="0" applyNumberFormat="1" applyFont="1" applyFill="1" applyBorder="1" applyAlignment="1" applyProtection="1">
      <alignment vertical="center"/>
    </xf>
    <xf numFmtId="0" fontId="0" fillId="63" borderId="15" xfId="0" applyNumberFormat="1" applyFont="1" applyFill="1" applyBorder="1" applyAlignment="1" applyProtection="1">
      <alignment vertical="top" wrapText="1"/>
      <protection locked="0"/>
    </xf>
    <xf numFmtId="0" fontId="10" fillId="69" borderId="38" xfId="0" applyNumberFormat="1" applyFont="1" applyFill="1" applyBorder="1" applyAlignment="1" applyProtection="1">
      <alignment horizontal="left" vertical="center" wrapText="1" indent="1"/>
    </xf>
    <xf numFmtId="0" fontId="10" fillId="69" borderId="18" xfId="0" applyNumberFormat="1" applyFont="1" applyFill="1" applyBorder="1" applyAlignment="1" applyProtection="1">
      <alignment horizontal="left" vertical="center" wrapText="1" indent="1"/>
    </xf>
    <xf numFmtId="0" fontId="10" fillId="69" borderId="19" xfId="0" applyNumberFormat="1" applyFont="1" applyFill="1" applyBorder="1" applyAlignment="1" applyProtection="1">
      <alignment horizontal="left" vertical="center" wrapText="1" indent="1"/>
    </xf>
    <xf numFmtId="0" fontId="132" fillId="69" borderId="38" xfId="0" applyNumberFormat="1" applyFont="1" applyFill="1" applyBorder="1" applyAlignment="1" applyProtection="1">
      <alignment horizontal="left" vertical="center" wrapText="1" indent="1" shrinkToFit="1"/>
    </xf>
    <xf numFmtId="0" fontId="132" fillId="69" borderId="18" xfId="0" applyNumberFormat="1" applyFont="1" applyFill="1" applyBorder="1" applyAlignment="1" applyProtection="1">
      <alignment horizontal="left" vertical="center" wrapText="1" indent="1" shrinkToFit="1"/>
    </xf>
    <xf numFmtId="0" fontId="132" fillId="69" borderId="19" xfId="0" applyNumberFormat="1" applyFont="1" applyFill="1" applyBorder="1" applyAlignment="1" applyProtection="1">
      <alignment horizontal="left" vertical="center" wrapText="1" indent="1" shrinkToFit="1"/>
    </xf>
    <xf numFmtId="0" fontId="25" fillId="69" borderId="45" xfId="0" applyNumberFormat="1" applyFont="1" applyFill="1" applyBorder="1" applyAlignment="1" applyProtection="1">
      <alignment horizontal="left" vertical="top" shrinkToFit="1"/>
    </xf>
    <xf numFmtId="0" fontId="25" fillId="69" borderId="53" xfId="0" applyNumberFormat="1" applyFont="1" applyFill="1" applyBorder="1" applyAlignment="1" applyProtection="1">
      <alignment horizontal="left" vertical="top" shrinkToFit="1"/>
    </xf>
    <xf numFmtId="0" fontId="0" fillId="63" borderId="33" xfId="0" applyNumberFormat="1" applyFont="1" applyFill="1" applyBorder="1" applyAlignment="1" applyProtection="1">
      <alignment vertical="top" wrapText="1"/>
      <protection locked="0"/>
    </xf>
    <xf numFmtId="0" fontId="0" fillId="63" borderId="34" xfId="0" applyNumberFormat="1" applyFont="1" applyFill="1" applyBorder="1" applyAlignment="1" applyProtection="1">
      <alignment vertical="top" wrapText="1"/>
      <protection locked="0"/>
    </xf>
    <xf numFmtId="0" fontId="0" fillId="63" borderId="35" xfId="0" applyNumberFormat="1" applyFont="1" applyFill="1" applyBorder="1" applyAlignment="1" applyProtection="1">
      <alignment vertical="top" wrapText="1"/>
      <protection locked="0"/>
    </xf>
    <xf numFmtId="0" fontId="25" fillId="69" borderId="22" xfId="0" applyNumberFormat="1" applyFont="1" applyFill="1" applyBorder="1" applyAlignment="1" applyProtection="1">
      <alignment horizontal="left" vertical="center" indent="3" shrinkToFit="1"/>
    </xf>
    <xf numFmtId="0" fontId="25" fillId="69" borderId="23" xfId="0" applyNumberFormat="1" applyFont="1" applyFill="1" applyBorder="1" applyAlignment="1" applyProtection="1">
      <alignment horizontal="left" vertical="center" indent="3" shrinkToFit="1"/>
    </xf>
    <xf numFmtId="0" fontId="25" fillId="69" borderId="24" xfId="0" applyNumberFormat="1" applyFont="1" applyFill="1" applyBorder="1" applyAlignment="1" applyProtection="1">
      <alignment horizontal="left" vertical="center" indent="3" shrinkToFit="1"/>
    </xf>
    <xf numFmtId="0" fontId="25" fillId="69" borderId="52" xfId="0" applyNumberFormat="1" applyFont="1" applyFill="1" applyBorder="1" applyAlignment="1" applyProtection="1">
      <alignment horizontal="right" vertical="top" wrapText="1" indent="1"/>
    </xf>
    <xf numFmtId="0" fontId="25" fillId="69" borderId="38" xfId="0" applyNumberFormat="1" applyFont="1" applyFill="1" applyBorder="1" applyAlignment="1" applyProtection="1">
      <alignment horizontal="right" vertical="top" wrapText="1" indent="1"/>
    </xf>
    <xf numFmtId="0" fontId="10" fillId="58" borderId="38" xfId="0" applyNumberFormat="1" applyFont="1" applyFill="1" applyBorder="1" applyAlignment="1" applyProtection="1">
      <alignment horizontal="left" vertical="center" wrapText="1" indent="1" shrinkToFit="1"/>
    </xf>
    <xf numFmtId="0" fontId="10" fillId="58" borderId="18" xfId="0" applyFont="1" applyFill="1" applyBorder="1" applyAlignment="1" applyProtection="1">
      <alignment horizontal="left" vertical="center" wrapText="1" indent="1" shrinkToFit="1"/>
    </xf>
    <xf numFmtId="0" fontId="10" fillId="58" borderId="19" xfId="0" applyFont="1" applyFill="1" applyBorder="1" applyAlignment="1" applyProtection="1">
      <alignment horizontal="left" vertical="center" wrapText="1" indent="1" shrinkToFit="1"/>
    </xf>
    <xf numFmtId="49" fontId="25" fillId="16" borderId="5" xfId="0" applyNumberFormat="1" applyFont="1" applyFill="1" applyBorder="1" applyAlignment="1" applyProtection="1">
      <alignment vertical="center" wrapText="1"/>
    </xf>
    <xf numFmtId="0" fontId="0" fillId="0" borderId="5" xfId="0" applyBorder="1" applyAlignment="1" applyProtection="1">
      <alignment vertical="center" wrapText="1"/>
    </xf>
    <xf numFmtId="0" fontId="0" fillId="0" borderId="8" xfId="0" applyBorder="1" applyAlignment="1" applyProtection="1">
      <alignment vertical="center" wrapText="1"/>
    </xf>
    <xf numFmtId="0" fontId="10" fillId="59" borderId="38" xfId="0" applyFont="1" applyFill="1" applyBorder="1" applyAlignment="1" applyProtection="1">
      <alignment horizontal="left" vertical="center" wrapText="1" indent="1"/>
    </xf>
    <xf numFmtId="0" fontId="10" fillId="59" borderId="18" xfId="0" applyFont="1" applyFill="1" applyBorder="1" applyAlignment="1" applyProtection="1">
      <alignment horizontal="left" vertical="center" wrapText="1" indent="1"/>
    </xf>
    <xf numFmtId="0" fontId="10" fillId="59" borderId="101" xfId="0" applyFont="1" applyFill="1" applyBorder="1" applyAlignment="1" applyProtection="1">
      <alignment horizontal="left" vertical="center" wrapText="1" indent="1"/>
    </xf>
    <xf numFmtId="0" fontId="25" fillId="58" borderId="22" xfId="0" applyNumberFormat="1" applyFont="1" applyFill="1" applyBorder="1" applyAlignment="1" applyProtection="1">
      <alignment horizontal="left" vertical="center" indent="3" shrinkToFit="1"/>
    </xf>
    <xf numFmtId="0" fontId="25" fillId="58" borderId="23" xfId="0" applyFont="1" applyFill="1" applyBorder="1" applyAlignment="1" applyProtection="1">
      <alignment horizontal="left" vertical="center" indent="3" shrinkToFit="1"/>
    </xf>
    <xf numFmtId="0" fontId="25" fillId="58" borderId="24" xfId="0" applyFont="1" applyFill="1" applyBorder="1" applyAlignment="1" applyProtection="1">
      <alignment horizontal="left" vertical="center" indent="3" shrinkToFit="1"/>
    </xf>
    <xf numFmtId="0" fontId="15" fillId="14" borderId="9" xfId="0" applyNumberFormat="1" applyFont="1" applyFill="1" applyBorder="1" applyAlignment="1" applyProtection="1">
      <alignment vertical="center"/>
    </xf>
    <xf numFmtId="0" fontId="15" fillId="14" borderId="1" xfId="0" applyNumberFormat="1" applyFont="1" applyFill="1" applyBorder="1" applyAlignment="1" applyProtection="1">
      <alignment vertical="center"/>
    </xf>
    <xf numFmtId="0" fontId="15" fillId="14" borderId="7" xfId="0" applyNumberFormat="1" applyFont="1" applyFill="1" applyBorder="1" applyAlignment="1" applyProtection="1">
      <alignment vertical="center"/>
    </xf>
    <xf numFmtId="0" fontId="132" fillId="69" borderId="38" xfId="0" applyNumberFormat="1" applyFont="1" applyFill="1" applyBorder="1" applyAlignment="1" applyProtection="1">
      <alignment horizontal="left" vertical="center" wrapText="1" indent="1"/>
    </xf>
    <xf numFmtId="0" fontId="132" fillId="69" borderId="18" xfId="0" applyNumberFormat="1" applyFont="1" applyFill="1" applyBorder="1" applyAlignment="1" applyProtection="1">
      <alignment horizontal="left" vertical="center" wrapText="1" indent="1"/>
    </xf>
    <xf numFmtId="0" fontId="132" fillId="69" borderId="19" xfId="0" applyNumberFormat="1" applyFont="1" applyFill="1" applyBorder="1" applyAlignment="1" applyProtection="1">
      <alignment horizontal="left" vertical="center" wrapText="1" indent="1"/>
    </xf>
    <xf numFmtId="0" fontId="13" fillId="0" borderId="2" xfId="0" applyNumberFormat="1" applyFont="1" applyBorder="1" applyAlignment="1" applyProtection="1">
      <alignment horizontal="left" vertical="top" wrapText="1"/>
    </xf>
    <xf numFmtId="0" fontId="0" fillId="0" borderId="2" xfId="0" applyNumberFormat="1" applyFont="1" applyBorder="1" applyAlignment="1" applyProtection="1">
      <alignment horizontal="left"/>
    </xf>
    <xf numFmtId="0" fontId="25" fillId="69" borderId="44" xfId="0" applyNumberFormat="1" applyFont="1" applyFill="1" applyBorder="1" applyAlignment="1" applyProtection="1">
      <alignment horizontal="left" vertical="top" shrinkToFit="1"/>
    </xf>
    <xf numFmtId="0" fontId="25" fillId="69" borderId="55" xfId="0" applyNumberFormat="1" applyFont="1" applyFill="1" applyBorder="1" applyAlignment="1" applyProtection="1">
      <alignment horizontal="left" vertical="top" shrinkToFit="1"/>
    </xf>
    <xf numFmtId="0" fontId="38" fillId="0" borderId="3" xfId="0" applyNumberFormat="1" applyFont="1" applyBorder="1" applyAlignment="1" applyProtection="1">
      <alignment horizontal="center" vertical="center" wrapText="1"/>
    </xf>
    <xf numFmtId="0" fontId="38" fillId="0" borderId="15" xfId="0" applyNumberFormat="1" applyFont="1" applyBorder="1" applyAlignment="1" applyProtection="1">
      <alignment horizontal="center" vertical="center" wrapText="1"/>
    </xf>
    <xf numFmtId="0" fontId="38" fillId="0" borderId="4" xfId="0" applyNumberFormat="1" applyFont="1" applyBorder="1" applyAlignment="1" applyProtection="1">
      <alignment horizontal="center" vertical="center" wrapText="1"/>
    </xf>
    <xf numFmtId="0" fontId="8" fillId="0" borderId="3" xfId="0" applyNumberFormat="1" applyFont="1" applyBorder="1" applyAlignment="1" applyProtection="1">
      <alignment horizontal="center" vertical="center" wrapText="1"/>
    </xf>
    <xf numFmtId="0" fontId="8" fillId="0" borderId="15" xfId="0" applyNumberFormat="1" applyFont="1" applyBorder="1" applyAlignment="1" applyProtection="1">
      <alignment horizontal="center" vertical="center" wrapText="1"/>
    </xf>
    <xf numFmtId="0" fontId="8" fillId="0" borderId="4" xfId="0" applyNumberFormat="1" applyFont="1" applyBorder="1" applyAlignment="1" applyProtection="1">
      <alignment horizontal="center" vertical="center" wrapText="1"/>
    </xf>
    <xf numFmtId="0" fontId="0" fillId="63" borderId="11" xfId="0" applyFont="1" applyFill="1" applyBorder="1" applyAlignment="1" applyProtection="1">
      <alignment vertical="top" wrapText="1"/>
      <protection locked="0"/>
    </xf>
    <xf numFmtId="0" fontId="0" fillId="63" borderId="12" xfId="0" applyFont="1" applyFill="1" applyBorder="1" applyAlignment="1" applyProtection="1">
      <alignment vertical="top" wrapText="1"/>
      <protection locked="0"/>
    </xf>
    <xf numFmtId="0" fontId="0" fillId="63" borderId="13" xfId="0" applyFont="1" applyFill="1" applyBorder="1" applyAlignment="1" applyProtection="1">
      <alignment vertical="top" wrapText="1"/>
      <protection locked="0"/>
    </xf>
    <xf numFmtId="0" fontId="0" fillId="63" borderId="14" xfId="0" applyFont="1" applyFill="1" applyBorder="1" applyAlignment="1" applyProtection="1">
      <alignment vertical="top" wrapText="1"/>
      <protection locked="0"/>
    </xf>
    <xf numFmtId="0" fontId="0" fillId="63" borderId="0" xfId="0" applyFont="1" applyFill="1" applyBorder="1" applyAlignment="1" applyProtection="1">
      <alignment vertical="top" wrapText="1"/>
      <protection locked="0"/>
    </xf>
    <xf numFmtId="0" fontId="0" fillId="63" borderId="6" xfId="0" applyFont="1" applyFill="1" applyBorder="1" applyAlignment="1" applyProtection="1">
      <alignment vertical="top" wrapText="1"/>
      <protection locked="0"/>
    </xf>
    <xf numFmtId="0" fontId="0" fillId="63" borderId="9" xfId="0" applyFont="1" applyFill="1" applyBorder="1" applyAlignment="1" applyProtection="1">
      <alignment vertical="top" wrapText="1"/>
      <protection locked="0"/>
    </xf>
    <xf numFmtId="0" fontId="0" fillId="63" borderId="1" xfId="0" applyFont="1" applyFill="1" applyBorder="1" applyAlignment="1" applyProtection="1">
      <alignment vertical="top" wrapText="1"/>
      <protection locked="0"/>
    </xf>
    <xf numFmtId="0" fontId="0" fillId="63" borderId="7" xfId="0" applyFont="1" applyFill="1" applyBorder="1" applyAlignment="1" applyProtection="1">
      <alignment vertical="top" wrapText="1"/>
      <protection locked="0"/>
    </xf>
    <xf numFmtId="0" fontId="0" fillId="9" borderId="10" xfId="0" applyNumberFormat="1" applyFont="1" applyFill="1" applyBorder="1" applyAlignment="1" applyProtection="1">
      <alignment horizontal="left" vertical="center" indent="1" shrinkToFit="1"/>
    </xf>
    <xf numFmtId="0" fontId="0" fillId="9" borderId="8" xfId="0" applyNumberFormat="1" applyFill="1" applyBorder="1" applyAlignment="1" applyProtection="1">
      <alignment horizontal="left" vertical="center" indent="1" shrinkToFit="1"/>
    </xf>
    <xf numFmtId="0" fontId="0" fillId="9" borderId="8" xfId="0" applyNumberFormat="1" applyFont="1" applyFill="1" applyBorder="1" applyAlignment="1" applyProtection="1">
      <alignment horizontal="left" vertical="center" indent="1" shrinkToFit="1"/>
    </xf>
    <xf numFmtId="0" fontId="15" fillId="14" borderId="15" xfId="0" applyNumberFormat="1" applyFont="1" applyFill="1" applyBorder="1" applyAlignment="1" applyProtection="1">
      <alignment vertical="center"/>
    </xf>
    <xf numFmtId="0" fontId="25" fillId="14" borderId="9" xfId="0" applyNumberFormat="1" applyFont="1" applyFill="1" applyBorder="1" applyAlignment="1" applyProtection="1">
      <alignment vertical="center" wrapText="1"/>
    </xf>
    <xf numFmtId="0" fontId="25" fillId="14" borderId="1" xfId="0" applyNumberFormat="1" applyFont="1" applyFill="1" applyBorder="1" applyAlignment="1" applyProtection="1">
      <alignment vertical="center" wrapText="1"/>
    </xf>
    <xf numFmtId="0" fontId="25" fillId="14" borderId="7" xfId="0" applyNumberFormat="1" applyFont="1" applyFill="1" applyBorder="1" applyAlignment="1" applyProtection="1">
      <alignment vertical="center" wrapText="1"/>
    </xf>
    <xf numFmtId="0" fontId="13" fillId="0" borderId="10" xfId="0" applyNumberFormat="1" applyFont="1" applyBorder="1" applyAlignment="1" applyProtection="1">
      <alignment horizontal="left" vertical="top" wrapText="1"/>
    </xf>
    <xf numFmtId="0" fontId="13" fillId="0" borderId="5" xfId="0" applyNumberFormat="1" applyFont="1" applyBorder="1" applyAlignment="1" applyProtection="1">
      <alignment horizontal="left" vertical="top" wrapText="1"/>
    </xf>
    <xf numFmtId="0" fontId="13" fillId="0" borderId="8" xfId="0" applyNumberFormat="1" applyFont="1" applyBorder="1" applyAlignment="1" applyProtection="1">
      <alignment horizontal="left" vertical="top" wrapText="1"/>
    </xf>
    <xf numFmtId="0" fontId="130" fillId="66" borderId="17" xfId="0" applyFont="1" applyFill="1" applyBorder="1" applyAlignment="1" applyProtection="1">
      <alignment vertical="top" wrapText="1"/>
      <protection locked="0"/>
    </xf>
    <xf numFmtId="0" fontId="130" fillId="66" borderId="18" xfId="0" applyFont="1" applyFill="1" applyBorder="1" applyAlignment="1" applyProtection="1">
      <alignment vertical="top" wrapText="1"/>
      <protection locked="0"/>
    </xf>
    <xf numFmtId="0" fontId="130" fillId="66" borderId="19" xfId="0" applyFont="1" applyFill="1" applyBorder="1" applyAlignment="1" applyProtection="1">
      <alignment vertical="top" wrapText="1"/>
      <protection locked="0"/>
    </xf>
    <xf numFmtId="0" fontId="8" fillId="0" borderId="22" xfId="0" applyNumberFormat="1" applyFont="1" applyBorder="1" applyAlignment="1" applyProtection="1">
      <alignment horizontal="left" vertical="top" wrapText="1"/>
    </xf>
    <xf numFmtId="0" fontId="8" fillId="0" borderId="23" xfId="0" applyNumberFormat="1" applyFont="1" applyBorder="1" applyAlignment="1" applyProtection="1">
      <alignment horizontal="left" vertical="top" wrapText="1"/>
    </xf>
    <xf numFmtId="0" fontId="8" fillId="0" borderId="24" xfId="0" applyNumberFormat="1" applyFont="1" applyBorder="1" applyAlignment="1" applyProtection="1">
      <alignment horizontal="left" vertical="top" wrapText="1"/>
    </xf>
    <xf numFmtId="0" fontId="0" fillId="63" borderId="22" xfId="0" applyNumberFormat="1" applyFont="1" applyFill="1" applyBorder="1" applyAlignment="1" applyProtection="1">
      <alignment vertical="top" wrapText="1"/>
      <protection locked="0"/>
    </xf>
    <xf numFmtId="0" fontId="0" fillId="63" borderId="23" xfId="0" applyNumberFormat="1" applyFont="1" applyFill="1" applyBorder="1" applyAlignment="1" applyProtection="1">
      <alignment vertical="top" wrapText="1"/>
      <protection locked="0"/>
    </xf>
    <xf numFmtId="0" fontId="0" fillId="63" borderId="24" xfId="0" applyNumberFormat="1" applyFont="1" applyFill="1" applyBorder="1" applyAlignment="1" applyProtection="1">
      <alignment vertical="top" wrapText="1"/>
      <protection locked="0"/>
    </xf>
    <xf numFmtId="0" fontId="25" fillId="58" borderId="94" xfId="0" applyNumberFormat="1" applyFont="1" applyFill="1" applyBorder="1" applyAlignment="1" applyProtection="1">
      <alignment horizontal="right" vertical="top" wrapText="1" indent="1"/>
    </xf>
    <xf numFmtId="0" fontId="25" fillId="58" borderId="56" xfId="0" applyFont="1" applyFill="1" applyBorder="1" applyAlignment="1" applyProtection="1">
      <alignment horizontal="right" vertical="top" wrapText="1" indent="1"/>
    </xf>
    <xf numFmtId="0" fontId="25" fillId="58" borderId="95" xfId="0" applyNumberFormat="1" applyFont="1" applyFill="1" applyBorder="1" applyAlignment="1" applyProtection="1">
      <alignment horizontal="left" vertical="top" shrinkToFit="1"/>
    </xf>
    <xf numFmtId="0" fontId="25" fillId="58" borderId="96" xfId="0" applyFont="1" applyFill="1" applyBorder="1" applyAlignment="1" applyProtection="1">
      <alignment horizontal="left" vertical="top" shrinkToFit="1"/>
    </xf>
    <xf numFmtId="0" fontId="27" fillId="10" borderId="50" xfId="0" applyFont="1" applyFill="1" applyBorder="1" applyAlignment="1" applyProtection="1">
      <alignment horizontal="left" vertical="top" wrapText="1" indent="2"/>
    </xf>
    <xf numFmtId="0" fontId="27" fillId="10" borderId="51" xfId="0" applyFont="1" applyFill="1" applyBorder="1" applyAlignment="1" applyProtection="1">
      <alignment horizontal="left" vertical="top" wrapText="1" indent="2"/>
    </xf>
    <xf numFmtId="0" fontId="27" fillId="17" borderId="77" xfId="0" applyNumberFormat="1" applyFont="1" applyFill="1" applyBorder="1" applyAlignment="1" applyProtection="1">
      <alignment vertical="center"/>
    </xf>
    <xf numFmtId="0" fontId="27" fillId="17" borderId="78" xfId="0" applyNumberFormat="1" applyFont="1" applyFill="1" applyBorder="1" applyAlignment="1" applyProtection="1">
      <alignment vertical="center"/>
    </xf>
    <xf numFmtId="0" fontId="110" fillId="0" borderId="124" xfId="0" applyFont="1" applyFill="1" applyBorder="1" applyAlignment="1" applyProtection="1">
      <alignment horizontal="left" vertical="center"/>
    </xf>
    <xf numFmtId="0" fontId="110" fillId="0" borderId="75" xfId="0" applyFont="1" applyBorder="1" applyAlignment="1" applyProtection="1">
      <alignment horizontal="left" vertical="center"/>
    </xf>
    <xf numFmtId="0" fontId="110" fillId="0" borderId="76" xfId="0" applyFont="1" applyBorder="1" applyAlignment="1" applyProtection="1">
      <alignment horizontal="left" vertical="center"/>
    </xf>
    <xf numFmtId="0" fontId="19" fillId="63" borderId="100" xfId="0" applyFont="1" applyFill="1" applyBorder="1" applyAlignment="1" applyProtection="1">
      <alignment horizontal="left" vertical="center" indent="1"/>
    </xf>
    <xf numFmtId="0" fontId="19" fillId="63" borderId="0" xfId="0" applyFont="1" applyFill="1" applyAlignment="1" applyProtection="1">
      <alignment horizontal="left" vertical="center" indent="1"/>
    </xf>
    <xf numFmtId="0" fontId="19" fillId="63" borderId="6" xfId="0" applyFont="1" applyFill="1" applyBorder="1" applyAlignment="1" applyProtection="1">
      <alignment horizontal="left" vertical="center" indent="1"/>
    </xf>
    <xf numFmtId="0" fontId="110" fillId="0" borderId="100" xfId="0" applyFont="1" applyFill="1" applyBorder="1" applyAlignment="1" applyProtection="1">
      <alignment horizontal="left" vertical="center" shrinkToFit="1"/>
    </xf>
    <xf numFmtId="0" fontId="110" fillId="0" borderId="0" xfId="0" applyFont="1" applyAlignment="1" applyProtection="1">
      <alignment horizontal="left" vertical="center" shrinkToFit="1"/>
    </xf>
    <xf numFmtId="0" fontId="110" fillId="0" borderId="6" xfId="0" applyFont="1" applyBorder="1" applyAlignment="1" applyProtection="1">
      <alignment horizontal="left" vertical="center" shrinkToFit="1"/>
    </xf>
    <xf numFmtId="0" fontId="10" fillId="58" borderId="56" xfId="0" applyNumberFormat="1" applyFont="1" applyFill="1" applyBorder="1" applyAlignment="1" applyProtection="1">
      <alignment horizontal="left" vertical="center" wrapText="1" indent="1"/>
    </xf>
    <xf numFmtId="0" fontId="10" fillId="58" borderId="34" xfId="0" applyFont="1" applyFill="1" applyBorder="1" applyAlignment="1" applyProtection="1">
      <alignment horizontal="left" vertical="center" wrapText="1" indent="1"/>
    </xf>
    <xf numFmtId="0" fontId="10" fillId="58" borderId="35" xfId="0" applyFont="1" applyFill="1" applyBorder="1" applyAlignment="1" applyProtection="1">
      <alignment horizontal="left" vertical="center" wrapText="1" indent="1"/>
    </xf>
    <xf numFmtId="0" fontId="0" fillId="0" borderId="84" xfId="0" applyNumberFormat="1"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6" xfId="0" applyFont="1" applyFill="1" applyBorder="1" applyAlignment="1" applyProtection="1">
      <alignment vertical="center" wrapText="1"/>
    </xf>
    <xf numFmtId="0" fontId="25" fillId="15" borderId="73" xfId="0" applyNumberFormat="1" applyFont="1" applyFill="1" applyBorder="1" applyAlignment="1" applyProtection="1">
      <alignment vertical="center"/>
    </xf>
    <xf numFmtId="0" fontId="0" fillId="63" borderId="16" xfId="0" applyNumberFormat="1" applyFont="1" applyFill="1" applyBorder="1" applyAlignment="1" applyProtection="1">
      <alignment vertical="top" wrapText="1"/>
      <protection locked="0"/>
    </xf>
    <xf numFmtId="0" fontId="0" fillId="0" borderId="36" xfId="0" applyNumberFormat="1" applyFont="1" applyBorder="1" applyAlignment="1" applyProtection="1">
      <alignment horizontal="left" vertical="top" wrapText="1"/>
    </xf>
    <xf numFmtId="0" fontId="0" fillId="63" borderId="36" xfId="0" applyNumberFormat="1" applyFont="1" applyFill="1" applyBorder="1" applyAlignment="1" applyProtection="1">
      <alignment vertical="top" wrapText="1"/>
      <protection locked="0"/>
    </xf>
    <xf numFmtId="0" fontId="0" fillId="63" borderId="80" xfId="0" applyNumberFormat="1" applyFont="1" applyFill="1" applyBorder="1" applyAlignment="1" applyProtection="1">
      <alignment vertical="top" wrapText="1"/>
      <protection locked="0"/>
    </xf>
    <xf numFmtId="0" fontId="0" fillId="63" borderId="81" xfId="0" applyNumberFormat="1" applyFont="1" applyFill="1" applyBorder="1" applyAlignment="1" applyProtection="1">
      <alignment vertical="top" wrapText="1"/>
      <protection locked="0"/>
    </xf>
    <xf numFmtId="0" fontId="0" fillId="63" borderId="82" xfId="0" applyNumberFormat="1" applyFont="1" applyFill="1" applyBorder="1" applyAlignment="1" applyProtection="1">
      <alignment vertical="top" wrapText="1"/>
      <protection locked="0"/>
    </xf>
    <xf numFmtId="0" fontId="0" fillId="63" borderId="46" xfId="0" applyNumberFormat="1" applyFont="1" applyFill="1" applyBorder="1" applyAlignment="1" applyProtection="1">
      <alignment vertical="top" wrapText="1"/>
      <protection locked="0"/>
    </xf>
    <xf numFmtId="0" fontId="0" fillId="0" borderId="14" xfId="0" applyBorder="1" applyAlignment="1" applyProtection="1">
      <alignment horizontal="center" vertical="top" wrapText="1"/>
    </xf>
    <xf numFmtId="0" fontId="0" fillId="0" borderId="77" xfId="0" applyBorder="1" applyAlignment="1" applyProtection="1">
      <alignment horizontal="center" vertical="top" wrapText="1"/>
    </xf>
    <xf numFmtId="0" fontId="0" fillId="0" borderId="17" xfId="0" applyNumberFormat="1" applyFont="1" applyBorder="1" applyAlignment="1" applyProtection="1">
      <alignment horizontal="left" vertical="top" wrapText="1" indent="2"/>
    </xf>
    <xf numFmtId="0" fontId="0" fillId="0" borderId="18" xfId="0" applyNumberFormat="1" applyBorder="1" applyAlignment="1" applyProtection="1">
      <alignment horizontal="left" vertical="top" wrapText="1" indent="2"/>
    </xf>
    <xf numFmtId="0" fontId="0" fillId="0" borderId="19" xfId="0" applyNumberFormat="1" applyBorder="1" applyAlignment="1" applyProtection="1">
      <alignment horizontal="left" vertical="top" wrapText="1" indent="2"/>
    </xf>
    <xf numFmtId="0" fontId="8" fillId="63" borderId="29" xfId="0" applyFont="1" applyFill="1" applyBorder="1" applyAlignment="1" applyProtection="1">
      <alignment horizontal="center" vertical="center" wrapText="1"/>
      <protection locked="0"/>
    </xf>
    <xf numFmtId="0" fontId="8" fillId="63" borderId="72" xfId="0" applyFont="1" applyFill="1" applyBorder="1" applyAlignment="1" applyProtection="1">
      <alignment horizontal="center" vertical="center" wrapText="1"/>
      <protection locked="0"/>
    </xf>
    <xf numFmtId="0" fontId="15" fillId="14" borderId="11" xfId="0" applyNumberFormat="1" applyFont="1" applyFill="1" applyBorder="1" applyAlignment="1" applyProtection="1">
      <alignment horizontal="center" vertical="top"/>
    </xf>
    <xf numFmtId="0" fontId="0" fillId="0" borderId="13" xfId="0" applyBorder="1" applyAlignment="1" applyProtection="1"/>
    <xf numFmtId="0" fontId="0" fillId="0" borderId="14" xfId="0" applyBorder="1" applyAlignment="1" applyProtection="1"/>
    <xf numFmtId="0" fontId="0" fillId="0" borderId="6" xfId="0" applyBorder="1" applyAlignment="1" applyProtection="1"/>
    <xf numFmtId="0" fontId="0" fillId="0" borderId="9" xfId="0" applyBorder="1" applyAlignment="1" applyProtection="1"/>
    <xf numFmtId="0" fontId="0" fillId="0" borderId="7" xfId="0" applyBorder="1" applyAlignment="1" applyProtection="1"/>
    <xf numFmtId="0" fontId="132" fillId="70" borderId="38" xfId="0" applyNumberFormat="1" applyFont="1" applyFill="1" applyBorder="1" applyAlignment="1" applyProtection="1">
      <alignment horizontal="left" vertical="center" wrapText="1" indent="1"/>
    </xf>
    <xf numFmtId="0" fontId="132" fillId="70" borderId="18" xfId="0" applyNumberFormat="1" applyFont="1" applyFill="1" applyBorder="1" applyAlignment="1" applyProtection="1">
      <alignment horizontal="left" vertical="center" wrapText="1" indent="1"/>
    </xf>
    <xf numFmtId="0" fontId="132" fillId="70" borderId="101" xfId="0" applyNumberFormat="1" applyFont="1" applyFill="1" applyBorder="1" applyAlignment="1" applyProtection="1">
      <alignment horizontal="left" vertical="center" wrapText="1" indent="1"/>
    </xf>
    <xf numFmtId="0" fontId="25" fillId="16" borderId="10" xfId="0" applyNumberFormat="1" applyFont="1" applyFill="1" applyBorder="1" applyAlignment="1" applyProtection="1">
      <alignment vertical="center"/>
    </xf>
    <xf numFmtId="0" fontId="25" fillId="16" borderId="5" xfId="0" applyNumberFormat="1" applyFont="1" applyFill="1" applyBorder="1" applyAlignment="1" applyProtection="1">
      <alignment vertical="center"/>
    </xf>
    <xf numFmtId="0" fontId="0" fillId="63" borderId="10" xfId="0" applyFont="1" applyFill="1" applyBorder="1" applyAlignment="1" applyProtection="1">
      <alignment wrapText="1"/>
      <protection locked="0"/>
    </xf>
    <xf numFmtId="0" fontId="0" fillId="63" borderId="5" xfId="0" applyFont="1" applyFill="1" applyBorder="1" applyAlignment="1" applyProtection="1">
      <alignment wrapText="1"/>
      <protection locked="0"/>
    </xf>
    <xf numFmtId="0" fontId="0" fillId="63" borderId="8" xfId="0" applyFont="1" applyFill="1" applyBorder="1" applyAlignment="1" applyProtection="1">
      <alignment wrapText="1"/>
      <protection locked="0"/>
    </xf>
    <xf numFmtId="0" fontId="25" fillId="69" borderId="54" xfId="0" applyNumberFormat="1" applyFont="1" applyFill="1" applyBorder="1" applyAlignment="1" applyProtection="1">
      <alignment horizontal="right" vertical="top" wrapText="1" indent="1"/>
    </xf>
    <xf numFmtId="0" fontId="25" fillId="69" borderId="39" xfId="0" applyNumberFormat="1" applyFont="1" applyFill="1" applyBorder="1" applyAlignment="1" applyProtection="1">
      <alignment horizontal="right" vertical="top" wrapText="1" indent="1"/>
    </xf>
    <xf numFmtId="0" fontId="0" fillId="0" borderId="36" xfId="0" applyNumberFormat="1" applyFont="1" applyFill="1" applyBorder="1" applyAlignment="1" applyProtection="1">
      <alignment vertical="top" wrapText="1"/>
    </xf>
    <xf numFmtId="0" fontId="0" fillId="0" borderId="33" xfId="0" applyNumberFormat="1" applyFont="1" applyBorder="1" applyAlignment="1" applyProtection="1">
      <alignment horizontal="left" vertical="top" wrapText="1" indent="2"/>
    </xf>
    <xf numFmtId="0" fontId="0" fillId="0" borderId="34" xfId="0" applyNumberFormat="1" applyBorder="1" applyAlignment="1" applyProtection="1">
      <alignment horizontal="left" vertical="top" wrapText="1" indent="2"/>
    </xf>
    <xf numFmtId="0" fontId="0" fillId="0" borderId="35" xfId="0" applyNumberFormat="1" applyBorder="1" applyAlignment="1" applyProtection="1">
      <alignment horizontal="left" vertical="top" wrapText="1" indent="2"/>
    </xf>
    <xf numFmtId="0" fontId="0" fillId="63" borderId="20" xfId="0" applyNumberFormat="1" applyFont="1" applyFill="1" applyBorder="1" applyAlignment="1" applyProtection="1">
      <alignment vertical="top" wrapText="1"/>
      <protection locked="0"/>
    </xf>
    <xf numFmtId="0" fontId="0" fillId="63" borderId="21" xfId="0" applyNumberFormat="1" applyFont="1" applyFill="1" applyBorder="1" applyAlignment="1" applyProtection="1">
      <alignment vertical="top" wrapText="1"/>
      <protection locked="0"/>
    </xf>
    <xf numFmtId="0" fontId="0" fillId="63" borderId="30" xfId="0" applyNumberFormat="1" applyFont="1" applyFill="1" applyBorder="1" applyAlignment="1" applyProtection="1">
      <alignment vertical="top" wrapText="1"/>
      <protection locked="0"/>
    </xf>
    <xf numFmtId="0" fontId="0" fillId="0" borderId="80" xfId="0" applyNumberFormat="1" applyFont="1" applyBorder="1" applyAlignment="1" applyProtection="1">
      <alignment horizontal="left" vertical="top" wrapText="1"/>
    </xf>
    <xf numFmtId="0" fontId="0" fillId="0" borderId="81" xfId="0" applyNumberFormat="1" applyFont="1" applyBorder="1" applyAlignment="1" applyProtection="1">
      <alignment horizontal="left" vertical="top" wrapText="1"/>
    </xf>
    <xf numFmtId="0" fontId="0" fillId="0" borderId="82" xfId="0" applyNumberFormat="1" applyFont="1" applyBorder="1" applyAlignment="1" applyProtection="1">
      <alignment horizontal="left" vertical="top" wrapText="1"/>
    </xf>
    <xf numFmtId="0" fontId="0" fillId="0" borderId="29" xfId="0" applyNumberFormat="1" applyFont="1" applyBorder="1" applyAlignment="1" applyProtection="1">
      <alignment horizontal="left" vertical="top" wrapText="1" indent="2"/>
    </xf>
    <xf numFmtId="0" fontId="130" fillId="66" borderId="101" xfId="0" applyFont="1" applyFill="1" applyBorder="1" applyAlignment="1" applyProtection="1">
      <alignment vertical="top" wrapText="1"/>
      <protection locked="0"/>
    </xf>
    <xf numFmtId="0" fontId="0" fillId="63" borderId="25" xfId="0" applyNumberFormat="1" applyFont="1" applyFill="1" applyBorder="1" applyAlignment="1" applyProtection="1">
      <alignment vertical="top" wrapText="1"/>
      <protection locked="0"/>
    </xf>
    <xf numFmtId="0" fontId="0" fillId="63" borderId="26" xfId="0" applyNumberFormat="1" applyFont="1" applyFill="1" applyBorder="1" applyAlignment="1" applyProtection="1">
      <alignment vertical="top" wrapText="1"/>
      <protection locked="0"/>
    </xf>
    <xf numFmtId="0" fontId="0" fillId="63" borderId="27" xfId="0" applyNumberFormat="1" applyFont="1" applyFill="1" applyBorder="1" applyAlignment="1" applyProtection="1">
      <alignment vertical="top" wrapText="1"/>
      <protection locked="0"/>
    </xf>
    <xf numFmtId="0" fontId="8" fillId="0" borderId="71" xfId="0" applyFont="1" applyFill="1" applyBorder="1" applyAlignment="1" applyProtection="1">
      <alignment horizontal="center" vertical="center" wrapText="1"/>
    </xf>
    <xf numFmtId="0" fontId="8" fillId="0" borderId="85" xfId="0" applyFont="1" applyBorder="1" applyAlignment="1" applyProtection="1">
      <alignment horizontal="center" vertical="center" wrapText="1"/>
    </xf>
    <xf numFmtId="0" fontId="0" fillId="65" borderId="33" xfId="0" applyNumberFormat="1" applyFont="1" applyFill="1" applyBorder="1" applyAlignment="1" applyProtection="1">
      <alignment vertical="top" wrapText="1"/>
      <protection locked="0"/>
    </xf>
    <xf numFmtId="0" fontId="8" fillId="63" borderId="85" xfId="0" applyFont="1" applyFill="1" applyBorder="1" applyAlignment="1" applyProtection="1">
      <alignment horizontal="center" vertical="center" wrapText="1"/>
      <protection locked="0"/>
    </xf>
    <xf numFmtId="0" fontId="0" fillId="0" borderId="17" xfId="0" applyNumberFormat="1" applyFont="1" applyFill="1" applyBorder="1" applyAlignment="1" applyProtection="1">
      <alignment vertical="center" wrapText="1"/>
    </xf>
    <xf numFmtId="0" fontId="0" fillId="0" borderId="18" xfId="0" applyNumberFormat="1" applyFont="1" applyFill="1" applyBorder="1" applyAlignment="1" applyProtection="1">
      <alignment vertical="center" wrapText="1"/>
    </xf>
    <xf numFmtId="0" fontId="0" fillId="0" borderId="19" xfId="0" applyNumberFormat="1" applyFont="1" applyFill="1" applyBorder="1" applyAlignment="1" applyProtection="1">
      <alignment vertical="center" wrapText="1"/>
    </xf>
    <xf numFmtId="0" fontId="0" fillId="63" borderId="10" xfId="0" applyNumberFormat="1" applyFont="1" applyFill="1" applyBorder="1" applyAlignment="1" applyProtection="1">
      <alignment vertical="top" wrapText="1"/>
      <protection locked="0"/>
    </xf>
    <xf numFmtId="0" fontId="0" fillId="63" borderId="5" xfId="0" applyNumberFormat="1" applyFont="1" applyFill="1" applyBorder="1" applyAlignment="1" applyProtection="1">
      <alignment vertical="top" wrapText="1"/>
      <protection locked="0"/>
    </xf>
    <xf numFmtId="0" fontId="0" fillId="63" borderId="8" xfId="0" applyNumberFormat="1" applyFont="1" applyFill="1" applyBorder="1" applyAlignment="1" applyProtection="1">
      <alignment vertical="top" wrapText="1"/>
      <protection locked="0"/>
    </xf>
    <xf numFmtId="0" fontId="0" fillId="0" borderId="14" xfId="0" applyNumberFormat="1" applyBorder="1" applyAlignment="1" applyProtection="1">
      <alignment horizontal="center" vertical="top" wrapText="1"/>
    </xf>
    <xf numFmtId="0" fontId="0" fillId="0" borderId="0" xfId="0" applyNumberFormat="1" applyBorder="1" applyAlignment="1" applyProtection="1">
      <alignment vertical="top" wrapText="1"/>
    </xf>
    <xf numFmtId="0" fontId="0" fillId="0" borderId="6" xfId="0" applyNumberFormat="1" applyBorder="1" applyAlignment="1" applyProtection="1">
      <alignment vertical="top" wrapText="1"/>
    </xf>
    <xf numFmtId="0" fontId="0" fillId="0" borderId="9" xfId="0" applyNumberFormat="1" applyBorder="1" applyAlignment="1" applyProtection="1">
      <alignment horizontal="center" vertical="top" wrapText="1"/>
    </xf>
    <xf numFmtId="0" fontId="0" fillId="0" borderId="1" xfId="0" applyNumberFormat="1" applyBorder="1" applyAlignment="1" applyProtection="1">
      <alignment vertical="top" wrapText="1"/>
    </xf>
    <xf numFmtId="0" fontId="0" fillId="0" borderId="7" xfId="0" applyNumberFormat="1" applyBorder="1" applyAlignment="1" applyProtection="1">
      <alignment vertical="top" wrapText="1"/>
    </xf>
    <xf numFmtId="0" fontId="13" fillId="0" borderId="25" xfId="0" applyNumberFormat="1" applyFont="1" applyBorder="1" applyAlignment="1" applyProtection="1">
      <alignment horizontal="left" vertical="top" wrapText="1" indent="2"/>
    </xf>
    <xf numFmtId="0" fontId="13" fillId="0" borderId="26" xfId="0" applyNumberFormat="1" applyFont="1" applyBorder="1" applyAlignment="1" applyProtection="1">
      <alignment horizontal="left" vertical="top" wrapText="1" indent="2"/>
    </xf>
    <xf numFmtId="0" fontId="0" fillId="0" borderId="26" xfId="0" applyNumberFormat="1" applyBorder="1" applyAlignment="1" applyProtection="1">
      <alignment horizontal="center" vertical="top" wrapText="1"/>
    </xf>
    <xf numFmtId="0" fontId="0" fillId="0" borderId="27" xfId="0" applyNumberFormat="1" applyBorder="1" applyAlignment="1" applyProtection="1">
      <alignment horizontal="center" vertical="top" wrapText="1"/>
    </xf>
    <xf numFmtId="0" fontId="0" fillId="0" borderId="23" xfId="0" applyNumberFormat="1" applyBorder="1" applyAlignment="1" applyProtection="1">
      <alignment horizontal="center" vertical="top" wrapText="1"/>
    </xf>
    <xf numFmtId="0" fontId="0" fillId="0" borderId="24" xfId="0" applyNumberFormat="1" applyBorder="1" applyAlignment="1" applyProtection="1">
      <alignment horizontal="center" vertical="top" wrapText="1"/>
    </xf>
    <xf numFmtId="0" fontId="13" fillId="0" borderId="22" xfId="0" applyNumberFormat="1" applyFont="1" applyBorder="1" applyAlignment="1" applyProtection="1">
      <alignment horizontal="left" vertical="top" wrapText="1" indent="2"/>
    </xf>
    <xf numFmtId="0" fontId="13" fillId="0" borderId="23" xfId="0" applyNumberFormat="1" applyFont="1" applyBorder="1" applyAlignment="1" applyProtection="1">
      <alignment horizontal="left" vertical="top" wrapText="1" indent="2"/>
    </xf>
    <xf numFmtId="0" fontId="0" fillId="63" borderId="80" xfId="0" applyFont="1" applyFill="1" applyBorder="1" applyAlignment="1" applyProtection="1">
      <alignment vertical="top" wrapText="1"/>
      <protection locked="0"/>
    </xf>
    <xf numFmtId="0" fontId="0" fillId="63" borderId="81" xfId="0" applyFont="1" applyFill="1" applyBorder="1" applyAlignment="1" applyProtection="1">
      <alignment vertical="top" wrapText="1"/>
      <protection locked="0"/>
    </xf>
    <xf numFmtId="0" fontId="0" fillId="63" borderId="82" xfId="0" applyFont="1" applyFill="1" applyBorder="1" applyAlignment="1" applyProtection="1">
      <alignment vertical="top" wrapText="1"/>
      <protection locked="0"/>
    </xf>
    <xf numFmtId="0" fontId="15" fillId="13" borderId="73" xfId="0" applyNumberFormat="1" applyFont="1" applyFill="1" applyBorder="1" applyAlignment="1" applyProtection="1">
      <alignment vertical="center"/>
    </xf>
    <xf numFmtId="0" fontId="130" fillId="66" borderId="80" xfId="0" applyFont="1" applyFill="1" applyBorder="1" applyAlignment="1" applyProtection="1">
      <alignment vertical="top" wrapText="1"/>
      <protection locked="0"/>
    </xf>
    <xf numFmtId="0" fontId="130" fillId="66" borderId="81" xfId="0" applyFont="1" applyFill="1" applyBorder="1" applyAlignment="1" applyProtection="1">
      <alignment vertical="top" wrapText="1"/>
      <protection locked="0"/>
    </xf>
    <xf numFmtId="0" fontId="130" fillId="66" borderId="82" xfId="0" applyFont="1" applyFill="1" applyBorder="1" applyAlignment="1" applyProtection="1">
      <alignment vertical="top" wrapText="1"/>
      <protection locked="0"/>
    </xf>
    <xf numFmtId="0" fontId="0" fillId="63" borderId="73" xfId="0" applyFont="1" applyFill="1" applyBorder="1" applyAlignment="1" applyProtection="1">
      <alignment vertical="top" wrapText="1"/>
      <protection locked="0"/>
    </xf>
    <xf numFmtId="0" fontId="0" fillId="0" borderId="73" xfId="0" applyNumberFormat="1" applyFont="1" applyBorder="1" applyAlignment="1" applyProtection="1">
      <alignment horizontal="left" vertical="top" wrapText="1"/>
    </xf>
    <xf numFmtId="0" fontId="8" fillId="0" borderId="73" xfId="0" applyNumberFormat="1" applyFont="1" applyBorder="1" applyAlignment="1" applyProtection="1">
      <alignment horizontal="left" vertical="top" wrapText="1"/>
    </xf>
    <xf numFmtId="0" fontId="0" fillId="63" borderId="73" xfId="0" applyNumberFormat="1" applyFont="1" applyFill="1" applyBorder="1" applyAlignment="1" applyProtection="1">
      <alignment vertical="top" wrapText="1"/>
      <protection locked="0"/>
    </xf>
    <xf numFmtId="0" fontId="0" fillId="63" borderId="71" xfId="0" applyNumberFormat="1" applyFont="1" applyFill="1" applyBorder="1" applyAlignment="1" applyProtection="1">
      <alignment vertical="top" wrapText="1"/>
      <protection locked="0"/>
    </xf>
    <xf numFmtId="0" fontId="0" fillId="63" borderId="32" xfId="0" applyNumberFormat="1" applyFont="1" applyFill="1" applyBorder="1" applyAlignment="1" applyProtection="1">
      <alignment vertical="top" wrapText="1"/>
      <protection locked="0"/>
    </xf>
    <xf numFmtId="0" fontId="17"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0" fillId="0" borderId="2" xfId="0" applyFill="1" applyBorder="1" applyAlignment="1" applyProtection="1">
      <alignment horizontal="left" vertical="top" wrapText="1"/>
    </xf>
    <xf numFmtId="0" fontId="0" fillId="63" borderId="80" xfId="0" applyNumberFormat="1" applyFont="1" applyFill="1" applyBorder="1" applyAlignment="1" applyProtection="1">
      <alignment horizontal="left" vertical="top" wrapText="1"/>
      <protection locked="0"/>
    </xf>
    <xf numFmtId="0" fontId="0" fillId="63" borderId="81" xfId="0" applyNumberFormat="1" applyFont="1" applyFill="1" applyBorder="1" applyAlignment="1" applyProtection="1">
      <alignment horizontal="left" vertical="top" wrapText="1"/>
      <protection locked="0"/>
    </xf>
    <xf numFmtId="0" fontId="0" fillId="63" borderId="82" xfId="0" applyNumberFormat="1" applyFont="1" applyFill="1" applyBorder="1" applyAlignment="1" applyProtection="1">
      <alignment horizontal="left" vertical="top" wrapText="1"/>
      <protection locked="0"/>
    </xf>
    <xf numFmtId="0" fontId="0" fillId="63" borderId="16" xfId="0" applyFont="1" applyFill="1" applyBorder="1" applyAlignment="1" applyProtection="1">
      <alignment vertical="top" wrapText="1"/>
      <protection locked="0"/>
    </xf>
    <xf numFmtId="0" fontId="15" fillId="11" borderId="74" xfId="0" applyFont="1" applyFill="1" applyBorder="1" applyAlignment="1" applyProtection="1">
      <alignment horizontal="center" vertical="top" wrapText="1"/>
    </xf>
    <xf numFmtId="0" fontId="15" fillId="11" borderId="14" xfId="0" applyFont="1" applyFill="1" applyBorder="1" applyAlignment="1" applyProtection="1">
      <alignment horizontal="center" vertical="top" wrapText="1"/>
    </xf>
    <xf numFmtId="0" fontId="15" fillId="11" borderId="84" xfId="0" applyFont="1" applyFill="1" applyBorder="1" applyAlignment="1" applyProtection="1">
      <alignment horizontal="center" vertical="top" wrapText="1"/>
    </xf>
    <xf numFmtId="0" fontId="0" fillId="0" borderId="36" xfId="0" applyNumberFormat="1" applyBorder="1" applyAlignment="1" applyProtection="1">
      <alignment horizontal="left" vertical="top" wrapText="1"/>
    </xf>
    <xf numFmtId="0" fontId="0" fillId="0" borderId="46" xfId="0" applyNumberFormat="1" applyBorder="1" applyAlignment="1" applyProtection="1">
      <alignment horizontal="left" vertical="top" wrapText="1" indent="2"/>
    </xf>
    <xf numFmtId="0" fontId="8" fillId="0" borderId="22" xfId="0" applyNumberFormat="1" applyFont="1" applyBorder="1" applyAlignment="1" applyProtection="1">
      <alignment vertical="top" wrapText="1"/>
    </xf>
    <xf numFmtId="0" fontId="8" fillId="0" borderId="23" xfId="0" applyNumberFormat="1" applyFont="1" applyBorder="1" applyAlignment="1" applyProtection="1">
      <alignment vertical="top" wrapText="1"/>
    </xf>
    <xf numFmtId="0" fontId="0" fillId="0" borderId="23" xfId="0" applyNumberFormat="1" applyBorder="1" applyAlignment="1" applyProtection="1">
      <alignment wrapText="1"/>
    </xf>
    <xf numFmtId="0" fontId="0" fillId="0" borderId="24" xfId="0" applyNumberFormat="1" applyBorder="1" applyAlignment="1" applyProtection="1">
      <alignment wrapText="1"/>
    </xf>
    <xf numFmtId="0" fontId="8" fillId="0" borderId="71" xfId="0" applyNumberFormat="1" applyFont="1" applyFill="1" applyBorder="1" applyAlignment="1" applyProtection="1">
      <alignment horizontal="center" vertical="center"/>
    </xf>
    <xf numFmtId="0" fontId="0" fillId="0" borderId="85" xfId="0" applyNumberFormat="1" applyFill="1" applyBorder="1" applyAlignment="1" applyProtection="1">
      <alignment horizontal="center" vertical="center"/>
    </xf>
    <xf numFmtId="0" fontId="0" fillId="0" borderId="72" xfId="0" applyNumberFormat="1" applyFill="1" applyBorder="1" applyAlignment="1" applyProtection="1">
      <alignment horizontal="center" vertical="center"/>
    </xf>
    <xf numFmtId="0" fontId="8" fillId="63" borderId="71" xfId="0" applyNumberFormat="1" applyFont="1" applyFill="1" applyBorder="1" applyAlignment="1" applyProtection="1">
      <alignment horizontal="center" vertical="center"/>
      <protection locked="0"/>
    </xf>
    <xf numFmtId="0" fontId="0" fillId="63" borderId="85" xfId="0" applyNumberFormat="1" applyFill="1" applyBorder="1" applyAlignment="1" applyProtection="1">
      <alignment horizontal="center" vertical="center"/>
      <protection locked="0"/>
    </xf>
    <xf numFmtId="0" fontId="0" fillId="63" borderId="72" xfId="0" applyNumberFormat="1" applyFill="1" applyBorder="1" applyAlignment="1" applyProtection="1">
      <alignment horizontal="center" vertical="center"/>
      <protection locked="0"/>
    </xf>
    <xf numFmtId="0" fontId="0" fillId="65" borderId="25" xfId="0" applyFont="1" applyFill="1" applyBorder="1" applyAlignment="1" applyProtection="1">
      <alignment vertical="top" wrapText="1"/>
      <protection locked="0"/>
    </xf>
    <xf numFmtId="0" fontId="0" fillId="65" borderId="26" xfId="0" applyFont="1" applyFill="1" applyBorder="1" applyAlignment="1" applyProtection="1">
      <alignment vertical="top" wrapText="1"/>
      <protection locked="0"/>
    </xf>
    <xf numFmtId="0" fontId="0" fillId="65" borderId="27" xfId="0" applyFont="1" applyFill="1" applyBorder="1" applyAlignment="1" applyProtection="1">
      <alignment vertical="top" wrapText="1"/>
      <protection locked="0"/>
    </xf>
    <xf numFmtId="0" fontId="0" fillId="0" borderId="22" xfId="0" applyNumberFormat="1" applyFont="1" applyBorder="1" applyAlignment="1" applyProtection="1">
      <alignment horizontal="left" vertical="top" wrapText="1"/>
    </xf>
    <xf numFmtId="0" fontId="0" fillId="0" borderId="23" xfId="0" applyNumberFormat="1" applyFont="1" applyBorder="1" applyAlignment="1" applyProtection="1">
      <alignment horizontal="left" vertical="top" wrapText="1"/>
    </xf>
    <xf numFmtId="0" fontId="0" fillId="0" borderId="24" xfId="0" applyNumberFormat="1" applyFont="1" applyBorder="1" applyAlignment="1" applyProtection="1">
      <alignment horizontal="left" vertical="top" wrapText="1"/>
    </xf>
    <xf numFmtId="0" fontId="0" fillId="0" borderId="37" xfId="0" applyBorder="1" applyAlignment="1" applyProtection="1"/>
    <xf numFmtId="0" fontId="0" fillId="0" borderId="23" xfId="0" applyBorder="1" applyAlignment="1" applyProtection="1"/>
    <xf numFmtId="0" fontId="0" fillId="0" borderId="24" xfId="0" applyBorder="1" applyAlignment="1" applyProtection="1"/>
    <xf numFmtId="0" fontId="15" fillId="3" borderId="80" xfId="0" applyNumberFormat="1" applyFont="1" applyFill="1" applyBorder="1" applyAlignment="1" applyProtection="1">
      <alignment horizontal="center" vertical="center"/>
    </xf>
    <xf numFmtId="0" fontId="0" fillId="0" borderId="81" xfId="0" applyNumberFormat="1" applyBorder="1" applyAlignment="1" applyProtection="1">
      <alignment horizontal="center" vertical="center"/>
    </xf>
    <xf numFmtId="0" fontId="13" fillId="0" borderId="72" xfId="0" applyNumberFormat="1" applyFont="1" applyBorder="1" applyAlignment="1" applyProtection="1">
      <alignment horizontal="left" vertical="top" wrapText="1"/>
    </xf>
    <xf numFmtId="0" fontId="15" fillId="13" borderId="73" xfId="0" applyNumberFormat="1" applyFont="1" applyFill="1" applyBorder="1" applyAlignment="1" applyProtection="1">
      <alignment vertical="top" wrapText="1"/>
    </xf>
    <xf numFmtId="0" fontId="15" fillId="13" borderId="74" xfId="0" applyFont="1" applyFill="1" applyBorder="1" applyAlignment="1" applyProtection="1">
      <alignment horizontal="center" vertical="top" wrapText="1"/>
    </xf>
    <xf numFmtId="0" fontId="8" fillId="0" borderId="14" xfId="0" applyFont="1" applyBorder="1" applyAlignment="1" applyProtection="1">
      <alignment horizontal="center" vertical="top" wrapText="1"/>
    </xf>
    <xf numFmtId="0" fontId="8" fillId="0" borderId="84" xfId="0" applyFont="1" applyBorder="1" applyAlignment="1" applyProtection="1">
      <alignment horizontal="center" vertical="top" wrapText="1"/>
    </xf>
    <xf numFmtId="0" fontId="8" fillId="0" borderId="77" xfId="0" applyFont="1" applyBorder="1" applyAlignment="1" applyProtection="1">
      <alignment horizontal="center" vertical="top" wrapText="1"/>
    </xf>
    <xf numFmtId="0" fontId="0" fillId="0" borderId="15" xfId="0" applyNumberFormat="1" applyFont="1" applyBorder="1" applyAlignment="1" applyProtection="1">
      <alignment horizontal="left" vertical="top" indent="2"/>
    </xf>
    <xf numFmtId="0" fontId="0" fillId="0" borderId="4" xfId="0" applyNumberFormat="1" applyBorder="1" applyAlignment="1" applyProtection="1">
      <alignment horizontal="left" vertical="top" indent="2"/>
    </xf>
    <xf numFmtId="49" fontId="15" fillId="12" borderId="10" xfId="0" applyNumberFormat="1" applyFont="1" applyFill="1" applyBorder="1" applyAlignment="1" applyProtection="1">
      <alignment vertical="center"/>
    </xf>
    <xf numFmtId="0" fontId="0" fillId="0" borderId="5" xfId="0" applyBorder="1" applyAlignment="1" applyProtection="1">
      <alignment vertical="center"/>
    </xf>
    <xf numFmtId="0" fontId="0" fillId="0" borderId="8" xfId="0" applyBorder="1" applyAlignment="1" applyProtection="1">
      <alignment vertical="center"/>
    </xf>
    <xf numFmtId="0" fontId="0" fillId="0" borderId="46" xfId="0" applyNumberFormat="1" applyFill="1" applyBorder="1" applyAlignment="1" applyProtection="1">
      <alignment horizontal="left" vertical="top" wrapText="1" indent="2"/>
    </xf>
    <xf numFmtId="0" fontId="0" fillId="0" borderId="17" xfId="0" applyNumberFormat="1" applyFill="1" applyBorder="1" applyAlignment="1" applyProtection="1">
      <alignment horizontal="left" vertical="top" wrapText="1" indent="2"/>
    </xf>
    <xf numFmtId="0" fontId="0" fillId="0" borderId="18" xfId="0" applyNumberFormat="1" applyFill="1" applyBorder="1" applyAlignment="1" applyProtection="1">
      <alignment horizontal="left" vertical="top" wrapText="1" indent="2"/>
    </xf>
    <xf numFmtId="0" fontId="0" fillId="0" borderId="19" xfId="0" applyNumberFormat="1" applyFill="1" applyBorder="1" applyAlignment="1" applyProtection="1">
      <alignment horizontal="left" vertical="top" wrapText="1" indent="2"/>
    </xf>
    <xf numFmtId="0" fontId="10" fillId="57" borderId="38" xfId="0" applyNumberFormat="1" applyFont="1" applyFill="1" applyBorder="1" applyAlignment="1" applyProtection="1">
      <alignment horizontal="left" vertical="center" wrapText="1" indent="1"/>
    </xf>
    <xf numFmtId="0" fontId="10" fillId="57" borderId="18" xfId="0" applyNumberFormat="1" applyFont="1" applyFill="1" applyBorder="1" applyAlignment="1" applyProtection="1">
      <alignment horizontal="left" vertical="center" wrapText="1" indent="1"/>
    </xf>
    <xf numFmtId="0" fontId="10" fillId="57" borderId="19" xfId="0" applyNumberFormat="1" applyFont="1" applyFill="1" applyBorder="1" applyAlignment="1" applyProtection="1">
      <alignment horizontal="left" vertical="center" wrapText="1" indent="1"/>
    </xf>
    <xf numFmtId="0" fontId="0" fillId="68" borderId="38" xfId="0" applyNumberFormat="1" applyFont="1" applyFill="1" applyBorder="1" applyAlignment="1" applyProtection="1">
      <alignment horizontal="left" vertical="center" wrapText="1" indent="1"/>
    </xf>
    <xf numFmtId="0" fontId="0" fillId="68" borderId="18" xfId="0" applyNumberFormat="1" applyFont="1" applyFill="1" applyBorder="1" applyAlignment="1" applyProtection="1">
      <alignment horizontal="left" vertical="center" wrapText="1" indent="1"/>
    </xf>
    <xf numFmtId="0" fontId="0" fillId="68" borderId="19" xfId="0" applyNumberFormat="1" applyFont="1" applyFill="1" applyBorder="1" applyAlignment="1" applyProtection="1">
      <alignment horizontal="left" vertical="center" wrapText="1" indent="1"/>
    </xf>
    <xf numFmtId="0" fontId="17" fillId="68" borderId="45" xfId="0" applyNumberFormat="1" applyFont="1" applyFill="1" applyBorder="1" applyAlignment="1" applyProtection="1">
      <alignment horizontal="left" vertical="top" shrinkToFit="1"/>
    </xf>
    <xf numFmtId="0" fontId="17" fillId="68" borderId="53" xfId="0" applyNumberFormat="1" applyFont="1" applyFill="1" applyBorder="1" applyAlignment="1" applyProtection="1">
      <alignment horizontal="left" vertical="top" shrinkToFit="1"/>
    </xf>
    <xf numFmtId="0" fontId="17" fillId="68" borderId="52" xfId="0" applyNumberFormat="1" applyFont="1" applyFill="1" applyBorder="1" applyAlignment="1" applyProtection="1">
      <alignment horizontal="right" vertical="top" wrapText="1" indent="1"/>
    </xf>
    <xf numFmtId="0" fontId="17" fillId="68" borderId="38" xfId="0" applyNumberFormat="1" applyFont="1" applyFill="1" applyBorder="1" applyAlignment="1" applyProtection="1">
      <alignment horizontal="right" vertical="top" wrapText="1" indent="1"/>
    </xf>
    <xf numFmtId="0" fontId="0" fillId="63" borderId="77" xfId="0" applyFont="1" applyFill="1" applyBorder="1" applyAlignment="1" applyProtection="1">
      <alignment vertical="top" wrapText="1"/>
      <protection locked="0"/>
    </xf>
    <xf numFmtId="0" fontId="0" fillId="63" borderId="78" xfId="0" applyFont="1" applyFill="1" applyBorder="1" applyAlignment="1" applyProtection="1">
      <alignment vertical="top" wrapText="1"/>
      <protection locked="0"/>
    </xf>
    <xf numFmtId="0" fontId="0" fillId="63" borderId="79" xfId="0" applyFont="1" applyFill="1" applyBorder="1" applyAlignment="1" applyProtection="1">
      <alignment vertical="top" wrapText="1"/>
      <protection locked="0"/>
    </xf>
    <xf numFmtId="0" fontId="0" fillId="0" borderId="0" xfId="0" applyAlignment="1" applyProtection="1">
      <alignment wrapText="1"/>
    </xf>
    <xf numFmtId="0" fontId="8" fillId="9" borderId="10" xfId="0" applyNumberFormat="1" applyFont="1" applyFill="1" applyBorder="1" applyAlignment="1" applyProtection="1">
      <alignment horizontal="center" wrapText="1"/>
    </xf>
    <xf numFmtId="0" fontId="8" fillId="9" borderId="5" xfId="0" applyNumberFormat="1" applyFont="1" applyFill="1" applyBorder="1" applyAlignment="1" applyProtection="1">
      <alignment horizontal="center" wrapText="1"/>
    </xf>
    <xf numFmtId="0" fontId="8" fillId="9" borderId="8" xfId="0" applyNumberFormat="1" applyFont="1" applyFill="1" applyBorder="1" applyAlignment="1" applyProtection="1">
      <alignment horizontal="center" wrapText="1"/>
    </xf>
    <xf numFmtId="0" fontId="0" fillId="0" borderId="32" xfId="0" applyNumberFormat="1" applyFont="1" applyBorder="1" applyAlignment="1" applyProtection="1">
      <alignment horizontal="left" vertical="top" wrapText="1" indent="2"/>
    </xf>
    <xf numFmtId="0" fontId="3" fillId="0" borderId="36" xfId="0" applyNumberFormat="1" applyFont="1" applyFill="1" applyBorder="1" applyAlignment="1" applyProtection="1">
      <alignment vertical="top" wrapText="1"/>
    </xf>
    <xf numFmtId="0" fontId="4" fillId="0" borderId="36" xfId="0" applyNumberFormat="1" applyFont="1" applyFill="1" applyBorder="1" applyAlignment="1" applyProtection="1">
      <alignment vertical="top" wrapText="1"/>
    </xf>
    <xf numFmtId="0" fontId="0" fillId="0" borderId="18" xfId="0" applyNumberFormat="1" applyFont="1" applyBorder="1" applyAlignment="1" applyProtection="1">
      <alignment horizontal="left" vertical="top" wrapText="1" indent="2"/>
    </xf>
    <xf numFmtId="0" fontId="0" fillId="0" borderId="19" xfId="0" applyNumberFormat="1" applyFont="1" applyBorder="1" applyAlignment="1" applyProtection="1">
      <alignment horizontal="left" vertical="top" wrapText="1" indent="2"/>
    </xf>
    <xf numFmtId="49" fontId="0" fillId="0" borderId="17" xfId="0" applyNumberFormat="1" applyFont="1" applyBorder="1" applyAlignment="1" applyProtection="1">
      <alignment horizontal="left" vertical="top" wrapText="1" indent="2"/>
    </xf>
    <xf numFmtId="49" fontId="0" fillId="0" borderId="18" xfId="0" applyNumberFormat="1" applyBorder="1" applyAlignment="1" applyProtection="1">
      <alignment horizontal="left" vertical="top" wrapText="1" indent="2"/>
    </xf>
    <xf numFmtId="49" fontId="0" fillId="0" borderId="19" xfId="0" applyNumberFormat="1" applyBorder="1" applyAlignment="1" applyProtection="1">
      <alignment horizontal="left" vertical="top" wrapText="1" indent="2"/>
    </xf>
    <xf numFmtId="49" fontId="0" fillId="0" borderId="18" xfId="0" applyNumberFormat="1" applyFont="1" applyBorder="1" applyAlignment="1" applyProtection="1">
      <alignment horizontal="left" vertical="top" wrapText="1" indent="2"/>
    </xf>
    <xf numFmtId="49" fontId="0" fillId="0" borderId="19" xfId="0" applyNumberFormat="1" applyFont="1" applyBorder="1" applyAlignment="1" applyProtection="1">
      <alignment horizontal="left" vertical="top" wrapText="1" indent="2"/>
    </xf>
    <xf numFmtId="49" fontId="8" fillId="0" borderId="22" xfId="0" applyNumberFormat="1"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24" xfId="0" applyFont="1" applyBorder="1" applyAlignment="1" applyProtection="1">
      <alignment horizontal="left" vertical="top" wrapText="1"/>
    </xf>
    <xf numFmtId="0" fontId="8" fillId="0" borderId="11" xfId="0" applyNumberFormat="1" applyFont="1" applyBorder="1" applyAlignment="1" applyProtection="1">
      <alignment horizontal="left" vertical="top" wrapText="1"/>
    </xf>
    <xf numFmtId="0" fontId="8" fillId="0" borderId="12" xfId="0" applyNumberFormat="1" applyFont="1" applyBorder="1" applyAlignment="1" applyProtection="1">
      <alignment horizontal="left" vertical="top" wrapText="1"/>
    </xf>
    <xf numFmtId="0" fontId="8" fillId="0" borderId="13" xfId="0" applyNumberFormat="1" applyFont="1" applyBorder="1" applyAlignment="1" applyProtection="1">
      <alignment horizontal="left" vertical="top" wrapText="1"/>
    </xf>
    <xf numFmtId="0" fontId="8" fillId="0" borderId="71" xfId="0" applyFont="1" applyBorder="1" applyAlignment="1" applyProtection="1">
      <alignment horizontal="center" vertical="center" wrapText="1"/>
    </xf>
    <xf numFmtId="0" fontId="8" fillId="0" borderId="72" xfId="0" applyFont="1" applyBorder="1" applyAlignment="1" applyProtection="1">
      <alignment horizontal="center" vertical="center"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xf numFmtId="0" fontId="8" fillId="0" borderId="54" xfId="0" applyFont="1" applyFill="1" applyBorder="1" applyAlignment="1" applyProtection="1">
      <alignment horizontal="left" vertical="center" indent="1" shrinkToFit="1"/>
    </xf>
    <xf numFmtId="0" fontId="8" fillId="0" borderId="55" xfId="0" applyFont="1" applyFill="1" applyBorder="1" applyAlignment="1" applyProtection="1">
      <alignment horizontal="left" vertical="center" indent="1" shrinkToFit="1"/>
    </xf>
    <xf numFmtId="0" fontId="0" fillId="9" borderId="10" xfId="0" applyNumberFormat="1" applyFont="1" applyFill="1" applyBorder="1" applyAlignment="1" applyProtection="1">
      <alignment horizontal="center" vertical="center" shrinkToFit="1"/>
    </xf>
    <xf numFmtId="0" fontId="0" fillId="9" borderId="5" xfId="0" applyNumberFormat="1" applyFont="1" applyFill="1" applyBorder="1" applyAlignment="1" applyProtection="1">
      <alignment horizontal="center" vertical="center" shrinkToFit="1"/>
    </xf>
    <xf numFmtId="0" fontId="0" fillId="9" borderId="8" xfId="0" applyNumberFormat="1" applyFont="1" applyFill="1" applyBorder="1" applyAlignment="1" applyProtection="1">
      <alignment horizontal="center" vertical="center" shrinkToFit="1"/>
    </xf>
    <xf numFmtId="37" fontId="39" fillId="0" borderId="39" xfId="0" applyNumberFormat="1" applyFont="1" applyFill="1" applyBorder="1" applyAlignment="1" applyProtection="1">
      <alignment horizontal="center" vertical="center" shrinkToFit="1"/>
    </xf>
    <xf numFmtId="37" fontId="39" fillId="0" borderId="27" xfId="0" applyNumberFormat="1" applyFont="1" applyBorder="1" applyAlignment="1" applyProtection="1">
      <alignment horizontal="center" vertical="center" shrinkToFit="1"/>
    </xf>
    <xf numFmtId="0" fontId="0" fillId="0" borderId="20" xfId="0" applyNumberFormat="1" applyFont="1" applyBorder="1" applyAlignment="1" applyProtection="1">
      <alignment horizontal="left" vertical="top" wrapText="1" indent="2"/>
    </xf>
    <xf numFmtId="0" fontId="0" fillId="0" borderId="21" xfId="0" applyNumberFormat="1" applyFont="1" applyBorder="1" applyAlignment="1" applyProtection="1">
      <alignment horizontal="left" vertical="top" wrapText="1" indent="2"/>
    </xf>
    <xf numFmtId="0" fontId="0" fillId="0" borderId="30" xfId="0" applyNumberFormat="1" applyFont="1" applyBorder="1" applyAlignment="1" applyProtection="1">
      <alignment horizontal="left" vertical="top" wrapText="1" indent="2"/>
    </xf>
    <xf numFmtId="0" fontId="0" fillId="0" borderId="80" xfId="0" applyNumberFormat="1" applyFont="1" applyFill="1" applyBorder="1" applyAlignment="1" applyProtection="1">
      <alignment horizontal="left" vertical="center" indent="2" shrinkToFit="1"/>
    </xf>
    <xf numFmtId="0" fontId="0" fillId="0" borderId="81" xfId="0" applyNumberFormat="1" applyBorder="1" applyAlignment="1" applyProtection="1">
      <alignment horizontal="left" vertical="center" indent="2" shrinkToFit="1"/>
    </xf>
    <xf numFmtId="0" fontId="0" fillId="0" borderId="82" xfId="0" applyNumberFormat="1" applyBorder="1" applyAlignment="1" applyProtection="1">
      <alignment horizontal="left" vertical="center" indent="2" shrinkToFit="1"/>
    </xf>
    <xf numFmtId="0" fontId="102" fillId="6" borderId="84" xfId="0" applyNumberFormat="1" applyFont="1" applyFill="1" applyBorder="1" applyAlignment="1" applyProtection="1">
      <alignment horizontal="center" vertical="center" wrapText="1"/>
    </xf>
    <xf numFmtId="0" fontId="102" fillId="6" borderId="6" xfId="0" applyNumberFormat="1" applyFont="1" applyFill="1" applyBorder="1" applyAlignment="1" applyProtection="1">
      <alignment horizontal="center" vertical="center" wrapText="1"/>
    </xf>
    <xf numFmtId="0" fontId="0" fillId="0" borderId="71" xfId="0" applyNumberFormat="1" applyFont="1" applyFill="1" applyBorder="1" applyAlignment="1" applyProtection="1">
      <alignment horizontal="center" wrapText="1"/>
    </xf>
    <xf numFmtId="0" fontId="0" fillId="0" borderId="32" xfId="0" applyNumberFormat="1" applyFont="1" applyFill="1" applyBorder="1" applyAlignment="1" applyProtection="1">
      <alignment horizontal="center" wrapText="1"/>
    </xf>
    <xf numFmtId="0" fontId="15" fillId="3" borderId="73" xfId="0" applyNumberFormat="1" applyFont="1" applyFill="1" applyBorder="1" applyAlignment="1" applyProtection="1">
      <alignment vertical="center"/>
    </xf>
    <xf numFmtId="0" fontId="21" fillId="3" borderId="73" xfId="0" applyNumberFormat="1" applyFont="1" applyFill="1" applyBorder="1" applyAlignment="1" applyProtection="1">
      <alignment vertical="center"/>
    </xf>
    <xf numFmtId="0" fontId="0" fillId="0" borderId="22" xfId="0" applyNumberFormat="1" applyFont="1" applyFill="1" applyBorder="1" applyAlignment="1" applyProtection="1">
      <alignment vertical="center" wrapText="1"/>
    </xf>
    <xf numFmtId="0" fontId="0" fillId="0" borderId="23" xfId="0" applyNumberFormat="1" applyFont="1" applyFill="1" applyBorder="1" applyAlignment="1" applyProtection="1">
      <alignment vertical="center" wrapText="1"/>
    </xf>
    <xf numFmtId="0" fontId="0" fillId="0" borderId="24" xfId="0" applyNumberFormat="1" applyFont="1" applyFill="1" applyBorder="1" applyAlignment="1" applyProtection="1">
      <alignment vertical="center" wrapText="1"/>
    </xf>
    <xf numFmtId="0" fontId="8" fillId="9" borderId="80" xfId="0" applyNumberFormat="1" applyFont="1" applyFill="1" applyBorder="1" applyAlignment="1" applyProtection="1">
      <alignment vertical="center" shrinkToFit="1"/>
    </xf>
    <xf numFmtId="0" fontId="16" fillId="9" borderId="81" xfId="0" applyNumberFormat="1" applyFont="1" applyFill="1" applyBorder="1" applyAlignment="1" applyProtection="1">
      <alignment vertical="center" shrinkToFit="1"/>
    </xf>
    <xf numFmtId="0" fontId="16" fillId="9" borderId="82" xfId="0" applyNumberFormat="1" applyFont="1" applyFill="1" applyBorder="1" applyAlignment="1" applyProtection="1">
      <alignment vertical="center" shrinkToFit="1"/>
    </xf>
    <xf numFmtId="0" fontId="8" fillId="0" borderId="80" xfId="0" applyNumberFormat="1" applyFont="1" applyBorder="1" applyAlignment="1" applyProtection="1">
      <alignment horizontal="left" vertical="top" wrapText="1"/>
    </xf>
    <xf numFmtId="0" fontId="8" fillId="0" borderId="81" xfId="0" applyNumberFormat="1" applyFont="1" applyBorder="1" applyAlignment="1" applyProtection="1">
      <alignment horizontal="left" vertical="top" wrapText="1"/>
    </xf>
    <xf numFmtId="0" fontId="8" fillId="0" borderId="82" xfId="0" applyNumberFormat="1" applyFont="1" applyBorder="1" applyAlignment="1" applyProtection="1">
      <alignment horizontal="left" vertical="top" wrapText="1"/>
    </xf>
    <xf numFmtId="49" fontId="11" fillId="0" borderId="77" xfId="0" applyNumberFormat="1" applyFont="1" applyFill="1" applyBorder="1" applyAlignment="1" applyProtection="1">
      <alignment horizontal="center" vertical="center"/>
    </xf>
    <xf numFmtId="49" fontId="8" fillId="0" borderId="78" xfId="0" applyNumberFormat="1" applyFont="1" applyBorder="1" applyAlignment="1" applyProtection="1">
      <alignment horizontal="center" vertical="center"/>
    </xf>
    <xf numFmtId="49" fontId="8" fillId="0" borderId="79" xfId="0" applyNumberFormat="1" applyFont="1" applyBorder="1" applyAlignment="1" applyProtection="1">
      <alignment horizontal="center" vertical="center"/>
    </xf>
    <xf numFmtId="0" fontId="25" fillId="3" borderId="9" xfId="0" applyNumberFormat="1" applyFont="1" applyFill="1" applyBorder="1" applyAlignment="1" applyProtection="1">
      <alignment vertical="center" wrapText="1"/>
    </xf>
    <xf numFmtId="0" fontId="25" fillId="3" borderId="1" xfId="0" applyNumberFormat="1" applyFont="1" applyFill="1" applyBorder="1" applyAlignment="1" applyProtection="1">
      <alignment vertical="center" wrapText="1"/>
    </xf>
    <xf numFmtId="0" fontId="25" fillId="3" borderId="7" xfId="0" applyNumberFormat="1" applyFont="1" applyFill="1" applyBorder="1" applyAlignment="1" applyProtection="1">
      <alignment vertical="center" wrapText="1"/>
    </xf>
    <xf numFmtId="0" fontId="8" fillId="0" borderId="71" xfId="0" applyNumberFormat="1" applyFont="1" applyFill="1" applyBorder="1" applyAlignment="1" applyProtection="1">
      <alignment vertical="center"/>
    </xf>
    <xf numFmtId="0" fontId="0" fillId="0" borderId="85" xfId="0" applyNumberFormat="1" applyBorder="1" applyAlignment="1" applyProtection="1">
      <alignment vertical="center"/>
    </xf>
    <xf numFmtId="0" fontId="0" fillId="0" borderId="72" xfId="0" applyNumberFormat="1" applyBorder="1" applyAlignment="1" applyProtection="1">
      <alignment vertical="center"/>
    </xf>
    <xf numFmtId="0" fontId="15" fillId="6" borderId="84" xfId="0" applyNumberFormat="1" applyFont="1" applyFill="1" applyBorder="1" applyAlignment="1" applyProtection="1">
      <alignment horizontal="center" vertical="top"/>
    </xf>
    <xf numFmtId="0" fontId="8" fillId="6" borderId="0" xfId="0" applyFont="1" applyFill="1" applyBorder="1" applyAlignment="1" applyProtection="1"/>
    <xf numFmtId="0" fontId="8" fillId="6" borderId="6" xfId="0" applyFont="1" applyFill="1" applyBorder="1" applyAlignment="1" applyProtection="1"/>
    <xf numFmtId="0" fontId="8" fillId="0" borderId="71" xfId="0" applyNumberFormat="1" applyFont="1" applyBorder="1" applyAlignment="1" applyProtection="1">
      <alignment horizontal="center" vertical="center" wrapText="1"/>
    </xf>
    <xf numFmtId="0" fontId="8" fillId="0" borderId="85" xfId="0" applyNumberFormat="1" applyFont="1" applyBorder="1" applyAlignment="1" applyProtection="1">
      <alignment horizontal="center" vertical="center" wrapText="1"/>
    </xf>
    <xf numFmtId="0" fontId="8" fillId="0" borderId="32" xfId="0" applyNumberFormat="1" applyFont="1" applyBorder="1" applyAlignment="1" applyProtection="1">
      <alignment horizontal="center" vertical="center" wrapText="1"/>
    </xf>
    <xf numFmtId="0" fontId="25" fillId="3" borderId="11"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8" fillId="18" borderId="3" xfId="0" applyFont="1" applyFill="1" applyBorder="1" applyAlignment="1" applyProtection="1">
      <alignment horizontal="center" vertical="center" wrapText="1"/>
    </xf>
    <xf numFmtId="0" fontId="8" fillId="18" borderId="15" xfId="0" applyFont="1" applyFill="1" applyBorder="1" applyAlignment="1" applyProtection="1">
      <alignment horizontal="center" vertical="center" wrapText="1"/>
    </xf>
    <xf numFmtId="38" fontId="8" fillId="0" borderId="3" xfId="0" applyNumberFormat="1"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49" fontId="11" fillId="3" borderId="84" xfId="0" applyNumberFormat="1" applyFont="1" applyFill="1" applyBorder="1" applyAlignment="1" applyProtection="1">
      <alignment horizontal="center" vertical="center" wrapText="1"/>
    </xf>
    <xf numFmtId="49" fontId="11" fillId="3" borderId="6" xfId="0" applyNumberFormat="1" applyFont="1" applyFill="1" applyBorder="1" applyAlignment="1" applyProtection="1">
      <alignment horizontal="center" vertical="center" wrapText="1"/>
    </xf>
    <xf numFmtId="49" fontId="11" fillId="3" borderId="77" xfId="0" applyNumberFormat="1" applyFont="1" applyFill="1" applyBorder="1" applyAlignment="1" applyProtection="1">
      <alignment horizontal="center" vertical="center" wrapText="1"/>
    </xf>
    <xf numFmtId="49" fontId="11" fillId="3" borderId="79" xfId="0" applyNumberFormat="1" applyFont="1" applyFill="1" applyBorder="1" applyAlignment="1" applyProtection="1">
      <alignment horizontal="center" vertical="center" wrapText="1"/>
    </xf>
    <xf numFmtId="0" fontId="0" fillId="0" borderId="25" xfId="0" applyNumberFormat="1" applyFont="1" applyBorder="1" applyAlignment="1" applyProtection="1">
      <alignment horizontal="left" vertical="top" wrapText="1" indent="2"/>
    </xf>
    <xf numFmtId="0" fontId="0" fillId="0" borderId="26" xfId="0" applyNumberFormat="1" applyBorder="1" applyAlignment="1" applyProtection="1">
      <alignment horizontal="left" vertical="top" wrapText="1" indent="2"/>
    </xf>
    <xf numFmtId="0" fontId="0" fillId="0" borderId="27" xfId="0" applyNumberFormat="1" applyBorder="1" applyAlignment="1" applyProtection="1">
      <alignment horizontal="left" vertical="top" wrapText="1" indent="2"/>
    </xf>
    <xf numFmtId="49" fontId="8" fillId="9" borderId="10" xfId="0" applyNumberFormat="1" applyFont="1" applyFill="1" applyBorder="1" applyAlignment="1" applyProtection="1">
      <alignment horizontal="center" wrapText="1"/>
    </xf>
    <xf numFmtId="49" fontId="8" fillId="9" borderId="5" xfId="0" applyNumberFormat="1" applyFont="1" applyFill="1" applyBorder="1" applyAlignment="1" applyProtection="1">
      <alignment horizontal="center" wrapText="1"/>
    </xf>
    <xf numFmtId="49" fontId="8" fillId="9" borderId="8" xfId="0" applyNumberFormat="1" applyFont="1" applyFill="1" applyBorder="1" applyAlignment="1" applyProtection="1">
      <alignment horizontal="center" wrapText="1"/>
    </xf>
    <xf numFmtId="49" fontId="0" fillId="0" borderId="33" xfId="0" applyNumberFormat="1" applyFont="1" applyBorder="1" applyAlignment="1" applyProtection="1">
      <alignment horizontal="left" vertical="top" wrapText="1" indent="2"/>
    </xf>
    <xf numFmtId="49" fontId="0" fillId="0" borderId="34" xfId="0" applyNumberFormat="1" applyBorder="1" applyAlignment="1" applyProtection="1">
      <alignment horizontal="left" vertical="top" wrapText="1" indent="2"/>
    </xf>
    <xf numFmtId="49" fontId="0" fillId="0" borderId="35" xfId="0" applyNumberFormat="1" applyBorder="1" applyAlignment="1" applyProtection="1">
      <alignment horizontal="left" vertical="top" wrapText="1" indent="2"/>
    </xf>
    <xf numFmtId="0" fontId="14" fillId="0" borderId="10" xfId="0" applyNumberFormat="1" applyFont="1" applyBorder="1" applyAlignment="1" applyProtection="1">
      <alignment vertical="top" wrapText="1"/>
    </xf>
    <xf numFmtId="0" fontId="14" fillId="0" borderId="5" xfId="0" applyNumberFormat="1" applyFont="1" applyBorder="1" applyAlignment="1" applyProtection="1">
      <alignment vertical="top" wrapText="1"/>
    </xf>
    <xf numFmtId="0" fontId="14" fillId="0" borderId="8" xfId="0" applyNumberFormat="1" applyFont="1" applyBorder="1" applyAlignment="1" applyProtection="1">
      <alignment vertical="top" wrapText="1"/>
    </xf>
    <xf numFmtId="0" fontId="15" fillId="3" borderId="14" xfId="0" applyNumberFormat="1" applyFont="1" applyFill="1" applyBorder="1" applyAlignment="1" applyProtection="1">
      <alignment vertical="center"/>
    </xf>
    <xf numFmtId="0" fontId="15" fillId="3" borderId="0" xfId="0" applyNumberFormat="1" applyFont="1" applyFill="1" applyBorder="1" applyAlignment="1" applyProtection="1">
      <alignment vertical="center"/>
    </xf>
    <xf numFmtId="0" fontId="15" fillId="3" borderId="6" xfId="0" applyNumberFormat="1" applyFont="1" applyFill="1" applyBorder="1" applyAlignment="1" applyProtection="1">
      <alignment vertical="center"/>
    </xf>
    <xf numFmtId="0" fontId="0" fillId="0" borderId="34" xfId="0" applyNumberFormat="1" applyFont="1" applyBorder="1" applyAlignment="1" applyProtection="1">
      <alignment horizontal="left" vertical="top" wrapText="1" indent="2"/>
    </xf>
    <xf numFmtId="0" fontId="0" fillId="0" borderId="35" xfId="0" applyNumberFormat="1" applyFont="1" applyBorder="1" applyAlignment="1" applyProtection="1">
      <alignment horizontal="left" vertical="top" wrapText="1" indent="2"/>
    </xf>
    <xf numFmtId="0" fontId="0" fillId="0" borderId="22" xfId="0" applyNumberFormat="1" applyFont="1" applyFill="1" applyBorder="1" applyAlignment="1" applyProtection="1">
      <alignment vertical="top" wrapText="1"/>
    </xf>
    <xf numFmtId="0" fontId="0" fillId="0" borderId="23" xfId="0" applyNumberFormat="1" applyFill="1" applyBorder="1" applyAlignment="1" applyProtection="1">
      <alignment vertical="top" wrapText="1"/>
    </xf>
    <xf numFmtId="0" fontId="0" fillId="0" borderId="24" xfId="0" applyNumberFormat="1" applyFill="1" applyBorder="1" applyAlignment="1" applyProtection="1">
      <alignment vertical="top" wrapText="1"/>
    </xf>
    <xf numFmtId="0" fontId="0" fillId="63" borderId="11" xfId="0" applyNumberFormat="1" applyFont="1" applyFill="1" applyBorder="1" applyAlignment="1" applyProtection="1">
      <alignment vertical="top" wrapText="1"/>
      <protection locked="0"/>
    </xf>
    <xf numFmtId="0" fontId="0" fillId="63" borderId="12" xfId="0" applyNumberFormat="1" applyFont="1" applyFill="1" applyBorder="1" applyAlignment="1" applyProtection="1">
      <alignment vertical="top" wrapText="1"/>
      <protection locked="0"/>
    </xf>
    <xf numFmtId="0" fontId="0" fillId="63" borderId="13" xfId="0" applyNumberFormat="1" applyFont="1" applyFill="1" applyBorder="1" applyAlignment="1" applyProtection="1">
      <alignment vertical="top" wrapText="1"/>
      <protection locked="0"/>
    </xf>
    <xf numFmtId="0" fontId="0" fillId="63" borderId="9" xfId="0" applyNumberFormat="1" applyFont="1" applyFill="1" applyBorder="1" applyAlignment="1" applyProtection="1">
      <alignment vertical="top" wrapText="1"/>
      <protection locked="0"/>
    </xf>
    <xf numFmtId="0" fontId="0" fillId="63" borderId="1" xfId="0" applyNumberFormat="1" applyFont="1" applyFill="1" applyBorder="1" applyAlignment="1" applyProtection="1">
      <alignment vertical="top" wrapText="1"/>
      <protection locked="0"/>
    </xf>
    <xf numFmtId="0" fontId="0" fillId="63" borderId="7" xfId="0" applyNumberFormat="1" applyFont="1" applyFill="1" applyBorder="1" applyAlignment="1" applyProtection="1">
      <alignment vertical="top" wrapText="1"/>
      <protection locked="0"/>
    </xf>
    <xf numFmtId="0" fontId="0" fillId="63" borderId="17" xfId="0" applyNumberFormat="1" applyFont="1" applyFill="1" applyBorder="1" applyAlignment="1" applyProtection="1">
      <alignment vertical="top" wrapText="1"/>
      <protection locked="0"/>
    </xf>
    <xf numFmtId="0" fontId="0" fillId="63" borderId="18" xfId="0" applyNumberFormat="1" applyFont="1" applyFill="1" applyBorder="1" applyAlignment="1" applyProtection="1">
      <alignment vertical="top" wrapText="1"/>
      <protection locked="0"/>
    </xf>
    <xf numFmtId="0" fontId="0" fillId="63" borderId="19" xfId="0" applyNumberFormat="1" applyFont="1" applyFill="1" applyBorder="1" applyAlignment="1" applyProtection="1">
      <alignment vertical="top" wrapText="1"/>
      <protection locked="0"/>
    </xf>
    <xf numFmtId="0" fontId="23" fillId="3" borderId="11" xfId="0" applyNumberFormat="1" applyFont="1" applyFill="1" applyBorder="1" applyAlignment="1" applyProtection="1">
      <alignment horizontal="center" vertical="top"/>
    </xf>
    <xf numFmtId="0" fontId="23" fillId="3" borderId="14" xfId="0" applyNumberFormat="1" applyFont="1" applyFill="1" applyBorder="1" applyAlignment="1" applyProtection="1">
      <alignment horizontal="center" vertical="top"/>
    </xf>
    <xf numFmtId="0" fontId="23" fillId="3" borderId="9" xfId="0" applyNumberFormat="1" applyFont="1" applyFill="1" applyBorder="1" applyAlignment="1" applyProtection="1">
      <alignment horizontal="center" vertical="top"/>
    </xf>
    <xf numFmtId="0" fontId="14" fillId="0" borderId="11" xfId="0" applyNumberFormat="1" applyFont="1" applyBorder="1" applyAlignment="1" applyProtection="1">
      <alignment vertical="top" wrapText="1"/>
    </xf>
    <xf numFmtId="0" fontId="14" fillId="0" borderId="12" xfId="0" applyNumberFormat="1" applyFont="1" applyBorder="1" applyAlignment="1" applyProtection="1">
      <alignment vertical="top" wrapText="1"/>
    </xf>
    <xf numFmtId="0" fontId="14" fillId="0" borderId="13" xfId="0" applyNumberFormat="1" applyFont="1" applyBorder="1" applyAlignment="1" applyProtection="1">
      <alignment vertical="top" wrapText="1"/>
    </xf>
    <xf numFmtId="0" fontId="0" fillId="0" borderId="20" xfId="0" applyNumberFormat="1" applyBorder="1" applyAlignment="1" applyProtection="1">
      <alignment horizontal="left" vertical="top" indent="2"/>
    </xf>
    <xf numFmtId="0" fontId="0" fillId="0" borderId="21" xfId="0" applyNumberFormat="1" applyBorder="1" applyAlignment="1" applyProtection="1">
      <alignment horizontal="left" vertical="top" indent="2"/>
    </xf>
    <xf numFmtId="0" fontId="0" fillId="0" borderId="30" xfId="0" applyNumberFormat="1" applyBorder="1" applyAlignment="1" applyProtection="1">
      <alignment horizontal="left" vertical="top" indent="2"/>
    </xf>
    <xf numFmtId="0" fontId="0" fillId="0" borderId="17" xfId="0" applyNumberFormat="1" applyBorder="1" applyAlignment="1" applyProtection="1">
      <alignment horizontal="left" vertical="top" indent="2"/>
    </xf>
    <xf numFmtId="0" fontId="0" fillId="0" borderId="18" xfId="0" applyNumberFormat="1" applyBorder="1" applyAlignment="1" applyProtection="1">
      <alignment horizontal="left" vertical="top" indent="2"/>
    </xf>
    <xf numFmtId="0" fontId="0" fillId="0" borderId="19" xfId="0" applyNumberFormat="1" applyBorder="1" applyAlignment="1" applyProtection="1">
      <alignment horizontal="left" vertical="top" indent="2"/>
    </xf>
    <xf numFmtId="0" fontId="0" fillId="0" borderId="25" xfId="0" applyNumberFormat="1" applyBorder="1" applyAlignment="1" applyProtection="1">
      <alignment horizontal="left" vertical="top" indent="2"/>
    </xf>
    <xf numFmtId="0" fontId="0" fillId="0" borderId="26" xfId="0" applyNumberFormat="1" applyBorder="1" applyAlignment="1" applyProtection="1">
      <alignment horizontal="left" vertical="top" indent="2"/>
    </xf>
    <xf numFmtId="0" fontId="0" fillId="0" borderId="27" xfId="0" applyNumberFormat="1" applyBorder="1" applyAlignment="1" applyProtection="1">
      <alignment horizontal="left" vertical="top" indent="2"/>
    </xf>
    <xf numFmtId="0" fontId="15" fillId="3" borderId="11" xfId="0" applyNumberFormat="1" applyFont="1" applyFill="1" applyBorder="1" applyAlignment="1" applyProtection="1">
      <alignment vertical="center"/>
    </xf>
    <xf numFmtId="0" fontId="15" fillId="3" borderId="12" xfId="0" applyNumberFormat="1" applyFont="1" applyFill="1" applyBorder="1" applyAlignment="1" applyProtection="1">
      <alignment vertical="center"/>
    </xf>
    <xf numFmtId="0" fontId="15" fillId="3" borderId="13" xfId="0" applyNumberFormat="1" applyFont="1" applyFill="1" applyBorder="1" applyAlignment="1" applyProtection="1">
      <alignment vertical="center"/>
    </xf>
    <xf numFmtId="0" fontId="0" fillId="0" borderId="10" xfId="0" applyNumberFormat="1" applyFont="1" applyFill="1" applyBorder="1" applyAlignment="1" applyProtection="1">
      <alignment vertical="center" wrapText="1"/>
    </xf>
    <xf numFmtId="0" fontId="0" fillId="0" borderId="5" xfId="0" applyNumberFormat="1" applyFont="1" applyFill="1" applyBorder="1" applyAlignment="1" applyProtection="1">
      <alignment vertical="center" wrapText="1"/>
    </xf>
    <xf numFmtId="0" fontId="0" fillId="0" borderId="8" xfId="0" applyNumberFormat="1" applyFont="1" applyFill="1" applyBorder="1" applyAlignment="1" applyProtection="1">
      <alignment vertical="center" wrapText="1"/>
    </xf>
    <xf numFmtId="0" fontId="13" fillId="0" borderId="74" xfId="0" applyNumberFormat="1" applyFont="1" applyFill="1" applyBorder="1" applyAlignment="1" applyProtection="1">
      <alignment vertical="top" wrapText="1"/>
    </xf>
    <xf numFmtId="0" fontId="13" fillId="0" borderId="75" xfId="0" applyNumberFormat="1" applyFont="1" applyFill="1" applyBorder="1" applyAlignment="1" applyProtection="1">
      <alignment vertical="top" wrapText="1"/>
    </xf>
    <xf numFmtId="0" fontId="13" fillId="0" borderId="76" xfId="0" applyNumberFormat="1" applyFont="1" applyFill="1" applyBorder="1" applyAlignment="1" applyProtection="1">
      <alignment vertical="top" wrapText="1"/>
    </xf>
    <xf numFmtId="0" fontId="13" fillId="0" borderId="84"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top" wrapText="1"/>
    </xf>
    <xf numFmtId="0" fontId="13" fillId="0" borderId="6" xfId="0" applyNumberFormat="1" applyFont="1" applyFill="1" applyBorder="1" applyAlignment="1" applyProtection="1">
      <alignment vertical="top" wrapText="1"/>
    </xf>
    <xf numFmtId="0" fontId="13" fillId="0" borderId="77" xfId="0" applyNumberFormat="1" applyFont="1" applyFill="1" applyBorder="1" applyAlignment="1" applyProtection="1">
      <alignment vertical="top" wrapText="1"/>
    </xf>
    <xf numFmtId="0" fontId="13" fillId="0" borderId="78" xfId="0" applyNumberFormat="1" applyFont="1" applyFill="1" applyBorder="1" applyAlignment="1" applyProtection="1">
      <alignment vertical="top" wrapText="1"/>
    </xf>
    <xf numFmtId="0" fontId="13" fillId="0" borderId="79" xfId="0" applyNumberFormat="1" applyFont="1" applyFill="1" applyBorder="1" applyAlignment="1" applyProtection="1">
      <alignment vertical="top" wrapText="1"/>
    </xf>
    <xf numFmtId="0" fontId="13" fillId="5" borderId="84" xfId="0" applyNumberFormat="1" applyFont="1" applyFill="1" applyBorder="1" applyAlignment="1" applyProtection="1">
      <alignment vertical="top"/>
    </xf>
    <xf numFmtId="0" fontId="0" fillId="5" borderId="0" xfId="0" applyFill="1" applyAlignment="1">
      <alignment vertical="top"/>
    </xf>
    <xf numFmtId="0" fontId="0" fillId="5" borderId="6" xfId="0" applyFill="1" applyBorder="1" applyAlignment="1">
      <alignment vertical="top"/>
    </xf>
    <xf numFmtId="49" fontId="15" fillId="6" borderId="84" xfId="0" applyNumberFormat="1" applyFont="1" applyFill="1" applyBorder="1" applyAlignment="1" applyProtection="1">
      <alignment horizontal="center" vertical="top" shrinkToFit="1"/>
    </xf>
    <xf numFmtId="49" fontId="10" fillId="0" borderId="0" xfId="0" applyNumberFormat="1" applyFont="1" applyAlignment="1">
      <alignment horizontal="center" vertical="top" shrinkToFit="1"/>
    </xf>
    <xf numFmtId="49" fontId="10" fillId="0" borderId="6" xfId="0" applyNumberFormat="1" applyFont="1" applyBorder="1" applyAlignment="1">
      <alignment horizontal="center" vertical="top" shrinkToFit="1"/>
    </xf>
    <xf numFmtId="0" fontId="25" fillId="11" borderId="10" xfId="0" applyNumberFormat="1" applyFont="1" applyFill="1" applyBorder="1" applyAlignment="1" applyProtection="1">
      <alignment vertical="center" wrapText="1"/>
    </xf>
    <xf numFmtId="0" fontId="25" fillId="11" borderId="5" xfId="0" applyNumberFormat="1" applyFont="1" applyFill="1" applyBorder="1" applyAlignment="1" applyProtection="1">
      <alignment vertical="center" wrapText="1"/>
    </xf>
    <xf numFmtId="0" fontId="25" fillId="11" borderId="8" xfId="0" applyNumberFormat="1" applyFont="1" applyFill="1" applyBorder="1" applyAlignment="1" applyProtection="1">
      <alignment vertical="center" wrapText="1"/>
    </xf>
    <xf numFmtId="49" fontId="12" fillId="18" borderId="11" xfId="0" applyNumberFormat="1" applyFont="1" applyFill="1" applyBorder="1" applyAlignment="1" applyProtection="1">
      <alignment vertical="top" wrapText="1"/>
    </xf>
    <xf numFmtId="49" fontId="12" fillId="18" borderId="12" xfId="0" applyNumberFormat="1" applyFont="1" applyFill="1" applyBorder="1" applyAlignment="1" applyProtection="1">
      <alignment vertical="top" wrapText="1"/>
    </xf>
    <xf numFmtId="49" fontId="12" fillId="18" borderId="13" xfId="0" applyNumberFormat="1" applyFont="1" applyFill="1" applyBorder="1" applyAlignment="1" applyProtection="1">
      <alignment vertical="top" wrapText="1"/>
    </xf>
    <xf numFmtId="0" fontId="12" fillId="18" borderId="14" xfId="0" applyFont="1" applyFill="1" applyBorder="1" applyAlignment="1" applyProtection="1">
      <alignment vertical="top" wrapText="1"/>
    </xf>
    <xf numFmtId="0" fontId="12" fillId="18" borderId="0" xfId="0" applyFont="1" applyFill="1" applyBorder="1" applyAlignment="1" applyProtection="1">
      <alignment vertical="top" wrapText="1"/>
    </xf>
    <xf numFmtId="0" fontId="12" fillId="18" borderId="6" xfId="0" applyFont="1" applyFill="1" applyBorder="1" applyAlignment="1" applyProtection="1">
      <alignment vertical="top" wrapText="1"/>
    </xf>
    <xf numFmtId="0" fontId="15" fillId="11" borderId="15" xfId="0" applyNumberFormat="1" applyFont="1" applyFill="1" applyBorder="1" applyAlignment="1" applyProtection="1">
      <alignment vertical="center"/>
    </xf>
    <xf numFmtId="0" fontId="8" fillId="0" borderId="9" xfId="0" applyNumberFormat="1" applyFont="1" applyBorder="1" applyAlignment="1" applyProtection="1">
      <alignment vertical="top" wrapText="1"/>
    </xf>
    <xf numFmtId="0" fontId="8" fillId="0" borderId="1" xfId="0" applyNumberFormat="1" applyFont="1" applyBorder="1" applyAlignment="1" applyProtection="1">
      <alignment vertical="top" wrapText="1"/>
    </xf>
    <xf numFmtId="0" fontId="8" fillId="0" borderId="9" xfId="0" applyNumberFormat="1" applyFont="1" applyBorder="1" applyAlignment="1" applyProtection="1">
      <alignment horizontal="center" vertical="center" wrapText="1"/>
    </xf>
    <xf numFmtId="0" fontId="8" fillId="0" borderId="1" xfId="0" applyNumberFormat="1" applyFont="1" applyBorder="1" applyAlignment="1" applyProtection="1">
      <alignment horizontal="center" vertical="center" wrapText="1"/>
    </xf>
    <xf numFmtId="0" fontId="17" fillId="68" borderId="22" xfId="0" applyNumberFormat="1" applyFont="1" applyFill="1" applyBorder="1" applyAlignment="1" applyProtection="1">
      <alignment horizontal="left" vertical="center" indent="3" shrinkToFit="1"/>
    </xf>
    <xf numFmtId="0" fontId="17" fillId="68" borderId="23" xfId="0" applyNumberFormat="1" applyFont="1" applyFill="1" applyBorder="1" applyAlignment="1" applyProtection="1">
      <alignment horizontal="left" vertical="center" indent="3" shrinkToFit="1"/>
    </xf>
    <xf numFmtId="0" fontId="17" fillId="68" borderId="24" xfId="0" applyNumberFormat="1" applyFont="1" applyFill="1" applyBorder="1" applyAlignment="1" applyProtection="1">
      <alignment horizontal="left" vertical="center" indent="3" shrinkToFit="1"/>
    </xf>
    <xf numFmtId="0" fontId="17" fillId="68" borderId="45" xfId="0" applyNumberFormat="1" applyFont="1" applyFill="1" applyBorder="1" applyAlignment="1" applyProtection="1">
      <alignment horizontal="left" vertical="top" wrapText="1"/>
    </xf>
    <xf numFmtId="0" fontId="17" fillId="68" borderId="53" xfId="0" applyNumberFormat="1" applyFont="1" applyFill="1" applyBorder="1" applyAlignment="1" applyProtection="1">
      <alignment horizontal="left" vertical="top" wrapText="1"/>
    </xf>
    <xf numFmtId="0" fontId="17" fillId="68" borderId="54" xfId="0" applyNumberFormat="1" applyFont="1" applyFill="1" applyBorder="1" applyAlignment="1" applyProtection="1">
      <alignment horizontal="right" vertical="top" wrapText="1" indent="1"/>
    </xf>
    <xf numFmtId="0" fontId="17" fillId="68" borderId="39" xfId="0" applyNumberFormat="1" applyFont="1" applyFill="1" applyBorder="1" applyAlignment="1" applyProtection="1">
      <alignment horizontal="right" vertical="top" wrapText="1" indent="1"/>
    </xf>
    <xf numFmtId="0" fontId="38" fillId="0" borderId="4" xfId="0" applyNumberFormat="1" applyFont="1" applyFill="1" applyBorder="1" applyAlignment="1" applyProtection="1">
      <alignment vertical="center" wrapText="1"/>
    </xf>
    <xf numFmtId="0" fontId="37" fillId="0" borderId="4" xfId="0" applyNumberFormat="1" applyFont="1" applyFill="1" applyBorder="1" applyAlignment="1" applyProtection="1">
      <alignment vertical="center" wrapText="1"/>
    </xf>
    <xf numFmtId="49" fontId="0" fillId="0" borderId="15" xfId="0" applyNumberFormat="1" applyFont="1" applyBorder="1" applyAlignment="1" applyProtection="1">
      <alignment horizontal="left" vertical="top" indent="2"/>
    </xf>
    <xf numFmtId="0" fontId="0" fillId="0" borderId="4" xfId="0" applyBorder="1" applyAlignment="1" applyProtection="1">
      <alignment horizontal="left" vertical="top" indent="2"/>
    </xf>
    <xf numFmtId="49" fontId="0" fillId="0" borderId="20" xfId="0" applyNumberFormat="1" applyBorder="1" applyAlignment="1" applyProtection="1">
      <alignment horizontal="left" vertical="top" indent="2"/>
    </xf>
    <xf numFmtId="0" fontId="0" fillId="0" borderId="21" xfId="0" applyBorder="1" applyAlignment="1" applyProtection="1">
      <alignment horizontal="left" vertical="top" indent="2"/>
    </xf>
    <xf numFmtId="0" fontId="0" fillId="0" borderId="30" xfId="0" applyBorder="1" applyAlignment="1" applyProtection="1">
      <alignment horizontal="left" vertical="top" indent="2"/>
    </xf>
    <xf numFmtId="0" fontId="0" fillId="0" borderId="17" xfId="0" applyBorder="1" applyAlignment="1" applyProtection="1">
      <alignment horizontal="left" vertical="top" indent="2"/>
    </xf>
    <xf numFmtId="0" fontId="0" fillId="0" borderId="18" xfId="0" applyBorder="1" applyAlignment="1" applyProtection="1">
      <alignment horizontal="left" vertical="top" indent="2"/>
    </xf>
    <xf numFmtId="0" fontId="0" fillId="0" borderId="19" xfId="0" applyBorder="1" applyAlignment="1" applyProtection="1">
      <alignment horizontal="left" vertical="top" indent="2"/>
    </xf>
    <xf numFmtId="0" fontId="0" fillId="0" borderId="25" xfId="0" applyBorder="1" applyAlignment="1" applyProtection="1">
      <alignment horizontal="left" vertical="top" indent="2"/>
    </xf>
    <xf numFmtId="0" fontId="0" fillId="0" borderId="26" xfId="0" applyBorder="1" applyAlignment="1" applyProtection="1">
      <alignment horizontal="left" vertical="top" indent="2"/>
    </xf>
    <xf numFmtId="0" fontId="0" fillId="0" borderId="27" xfId="0" applyBorder="1" applyAlignment="1" applyProtection="1">
      <alignment horizontal="left" vertical="top" indent="2"/>
    </xf>
    <xf numFmtId="0" fontId="15" fillId="11" borderId="74" xfId="0" applyFont="1" applyFill="1" applyBorder="1" applyAlignment="1" applyProtection="1">
      <alignment horizontal="center" vertical="top"/>
    </xf>
    <xf numFmtId="0" fontId="0" fillId="0" borderId="14" xfId="0" applyBorder="1" applyAlignment="1" applyProtection="1">
      <alignment horizontal="center" vertical="top"/>
    </xf>
    <xf numFmtId="0" fontId="0" fillId="0" borderId="77" xfId="0" applyBorder="1" applyAlignment="1" applyProtection="1">
      <alignment horizontal="center" vertical="top"/>
    </xf>
    <xf numFmtId="0" fontId="28" fillId="0" borderId="36" xfId="0" applyNumberFormat="1" applyFont="1" applyFill="1" applyBorder="1" applyAlignment="1" applyProtection="1">
      <alignment vertical="top" wrapText="1"/>
    </xf>
    <xf numFmtId="0" fontId="38" fillId="0" borderId="22" xfId="0" applyNumberFormat="1" applyFont="1" applyFill="1" applyBorder="1" applyAlignment="1" applyProtection="1">
      <alignment vertical="top" wrapText="1"/>
    </xf>
    <xf numFmtId="0" fontId="38" fillId="0" borderId="23" xfId="0" applyNumberFormat="1" applyFont="1" applyFill="1" applyBorder="1" applyAlignment="1" applyProtection="1">
      <alignment vertical="top" wrapText="1"/>
    </xf>
    <xf numFmtId="0" fontId="38" fillId="0" borderId="24" xfId="0" applyNumberFormat="1" applyFont="1" applyFill="1" applyBorder="1" applyAlignment="1" applyProtection="1">
      <alignment vertical="top" wrapText="1"/>
    </xf>
    <xf numFmtId="0" fontId="17" fillId="68" borderId="44" xfId="0" applyNumberFormat="1" applyFont="1" applyFill="1" applyBorder="1" applyAlignment="1" applyProtection="1">
      <alignment horizontal="left" vertical="top" shrinkToFit="1"/>
    </xf>
    <xf numFmtId="0" fontId="17" fillId="68" borderId="55" xfId="0" applyNumberFormat="1" applyFont="1" applyFill="1" applyBorder="1" applyAlignment="1" applyProtection="1">
      <alignment horizontal="left" vertical="top" shrinkToFit="1"/>
    </xf>
    <xf numFmtId="0" fontId="0" fillId="0" borderId="15" xfId="0" applyBorder="1" applyAlignment="1" applyProtection="1">
      <alignment horizontal="center" vertical="center" wrapText="1"/>
    </xf>
    <xf numFmtId="0" fontId="0" fillId="0" borderId="72" xfId="0" applyBorder="1" applyAlignment="1" applyProtection="1">
      <alignment horizontal="center" vertical="center" wrapText="1"/>
    </xf>
    <xf numFmtId="0" fontId="8" fillId="63" borderId="71" xfId="0" applyFont="1" applyFill="1" applyBorder="1" applyAlignment="1" applyProtection="1">
      <alignment horizontal="center" vertical="center" wrapText="1"/>
      <protection locked="0"/>
    </xf>
    <xf numFmtId="0" fontId="0" fillId="63" borderId="15" xfId="0" applyFill="1" applyBorder="1" applyAlignment="1" applyProtection="1">
      <alignment horizontal="center" vertical="center" wrapText="1"/>
      <protection locked="0"/>
    </xf>
    <xf numFmtId="0" fontId="0" fillId="63" borderId="72" xfId="0" applyFill="1" applyBorder="1" applyAlignment="1" applyProtection="1">
      <alignment horizontal="center" vertical="center" wrapText="1"/>
      <protection locked="0"/>
    </xf>
    <xf numFmtId="0" fontId="0" fillId="0" borderId="36" xfId="0" applyBorder="1" applyAlignment="1" applyProtection="1">
      <alignment horizontal="left" vertical="top" wrapText="1"/>
    </xf>
    <xf numFmtId="0" fontId="11" fillId="5" borderId="80" xfId="0" applyNumberFormat="1" applyFont="1" applyFill="1" applyBorder="1" applyAlignment="1" applyProtection="1">
      <alignment horizontal="center" vertical="center" wrapText="1"/>
      <protection locked="0"/>
    </xf>
    <xf numFmtId="0" fontId="11" fillId="5" borderId="81" xfId="0" applyNumberFormat="1" applyFont="1" applyFill="1" applyBorder="1" applyAlignment="1" applyProtection="1">
      <alignment horizontal="center" vertical="center" wrapText="1"/>
      <protection locked="0"/>
    </xf>
    <xf numFmtId="0" fontId="11" fillId="5" borderId="82" xfId="0" applyNumberFormat="1" applyFont="1" applyFill="1" applyBorder="1" applyAlignment="1" applyProtection="1">
      <alignment horizontal="center" vertical="center" wrapText="1"/>
      <protection locked="0"/>
    </xf>
    <xf numFmtId="0" fontId="39" fillId="0" borderId="37" xfId="0" applyNumberFormat="1" applyFont="1" applyFill="1" applyBorder="1" applyAlignment="1" applyProtection="1">
      <alignment horizontal="left" vertical="center" indent="1" shrinkToFit="1" readingOrder="1"/>
    </xf>
    <xf numFmtId="0" fontId="39" fillId="0" borderId="23" xfId="0" applyNumberFormat="1" applyFont="1" applyBorder="1" applyAlignment="1" applyProtection="1">
      <alignment horizontal="left" vertical="center" indent="1" shrinkToFit="1" readingOrder="1"/>
    </xf>
    <xf numFmtId="0" fontId="39" fillId="0" borderId="24" xfId="0" applyNumberFormat="1" applyFont="1" applyBorder="1" applyAlignment="1" applyProtection="1">
      <alignment horizontal="left" vertical="center" indent="1" shrinkToFit="1" readingOrder="1"/>
    </xf>
    <xf numFmtId="0" fontId="0" fillId="0" borderId="74" xfId="0" applyNumberFormat="1" applyFont="1" applyFill="1" applyBorder="1" applyAlignment="1" applyProtection="1">
      <alignment vertical="top" wrapText="1"/>
    </xf>
    <xf numFmtId="0" fontId="0" fillId="0" borderId="84"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0" fillId="0" borderId="77" xfId="0" applyBorder="1" applyAlignment="1">
      <alignment vertical="top" wrapText="1"/>
    </xf>
    <xf numFmtId="0" fontId="0" fillId="0" borderId="78" xfId="0" applyBorder="1" applyAlignment="1">
      <alignment vertical="top" wrapText="1"/>
    </xf>
    <xf numFmtId="0" fontId="0" fillId="0" borderId="79" xfId="0" applyBorder="1" applyAlignment="1">
      <alignment vertical="top" wrapText="1"/>
    </xf>
    <xf numFmtId="0" fontId="8" fillId="0" borderId="74" xfId="0" applyNumberFormat="1" applyFont="1" applyBorder="1" applyAlignment="1" applyProtection="1">
      <alignment horizontal="left" vertical="top" wrapText="1"/>
    </xf>
    <xf numFmtId="0" fontId="8" fillId="0" borderId="75" xfId="0" applyNumberFormat="1" applyFont="1" applyBorder="1" applyAlignment="1" applyProtection="1">
      <alignment horizontal="left" vertical="top" wrapText="1"/>
    </xf>
    <xf numFmtId="0" fontId="8" fillId="0" borderId="76" xfId="0" applyNumberFormat="1" applyFont="1" applyBorder="1" applyAlignment="1" applyProtection="1">
      <alignment horizontal="left" vertical="top" wrapText="1"/>
    </xf>
    <xf numFmtId="0" fontId="8" fillId="0" borderId="84" xfId="0" applyNumberFormat="1" applyFont="1" applyBorder="1" applyAlignment="1" applyProtection="1">
      <alignment horizontal="left" vertical="top" wrapText="1"/>
    </xf>
    <xf numFmtId="0" fontId="8" fillId="0" borderId="0" xfId="0" applyNumberFormat="1" applyFont="1" applyBorder="1" applyAlignment="1" applyProtection="1">
      <alignment horizontal="left" vertical="top" wrapText="1"/>
    </xf>
    <xf numFmtId="0" fontId="8" fillId="0" borderId="6" xfId="0" applyNumberFormat="1" applyFont="1" applyBorder="1" applyAlignment="1" applyProtection="1">
      <alignment horizontal="left" vertical="top" wrapText="1"/>
    </xf>
    <xf numFmtId="0" fontId="21" fillId="10" borderId="42" xfId="0" applyNumberFormat="1" applyFont="1" applyFill="1" applyBorder="1" applyAlignment="1" applyProtection="1">
      <alignment horizontal="center"/>
    </xf>
    <xf numFmtId="0" fontId="15" fillId="10" borderId="42" xfId="0" applyNumberFormat="1" applyFont="1" applyFill="1" applyBorder="1" applyAlignment="1" applyProtection="1">
      <alignment horizontal="center"/>
    </xf>
    <xf numFmtId="0" fontId="39" fillId="0" borderId="56" xfId="0" applyNumberFormat="1" applyFont="1" applyFill="1" applyBorder="1" applyAlignment="1" applyProtection="1">
      <alignment horizontal="left" vertical="center" indent="1" shrinkToFit="1" readingOrder="1"/>
    </xf>
    <xf numFmtId="0" fontId="39" fillId="0" borderId="34" xfId="0" applyNumberFormat="1" applyFont="1" applyBorder="1" applyAlignment="1" applyProtection="1">
      <alignment horizontal="left" vertical="center" indent="1" shrinkToFit="1" readingOrder="1"/>
    </xf>
    <xf numFmtId="0" fontId="39" fillId="0" borderId="35" xfId="0" applyNumberFormat="1" applyFont="1" applyBorder="1" applyAlignment="1" applyProtection="1">
      <alignment horizontal="left" vertical="center" indent="1" shrinkToFit="1" readingOrder="1"/>
    </xf>
    <xf numFmtId="0" fontId="8" fillId="9" borderId="10" xfId="0" applyNumberFormat="1" applyFont="1" applyFill="1" applyBorder="1" applyAlignment="1" applyProtection="1">
      <alignment horizontal="center" vertical="center" shrinkToFit="1"/>
    </xf>
    <xf numFmtId="0" fontId="8" fillId="9" borderId="5" xfId="0" applyNumberFormat="1" applyFont="1" applyFill="1" applyBorder="1" applyAlignment="1" applyProtection="1">
      <alignment horizontal="center" vertical="center" shrinkToFit="1"/>
    </xf>
    <xf numFmtId="0" fontId="8" fillId="9" borderId="8" xfId="0" applyNumberFormat="1" applyFont="1" applyFill="1" applyBorder="1" applyAlignment="1" applyProtection="1">
      <alignment horizontal="center" vertical="center" shrinkToFit="1"/>
    </xf>
    <xf numFmtId="37" fontId="39" fillId="0" borderId="37" xfId="0" applyNumberFormat="1" applyFont="1" applyFill="1" applyBorder="1" applyAlignment="1" applyProtection="1">
      <alignment horizontal="center" vertical="center" shrinkToFit="1"/>
    </xf>
    <xf numFmtId="37" fontId="39" fillId="0" borderId="24" xfId="0" applyNumberFormat="1" applyFont="1" applyBorder="1" applyAlignment="1" applyProtection="1">
      <alignment horizontal="center" vertical="center" shrinkToFit="1"/>
    </xf>
    <xf numFmtId="3" fontId="39" fillId="0" borderId="38" xfId="0" applyNumberFormat="1" applyFont="1" applyFill="1" applyBorder="1" applyAlignment="1" applyProtection="1">
      <alignment horizontal="center" vertical="center" shrinkToFit="1"/>
    </xf>
    <xf numFmtId="3" fontId="39" fillId="0" borderId="19" xfId="0" applyNumberFormat="1" applyFont="1" applyBorder="1" applyAlignment="1" applyProtection="1">
      <alignment horizontal="center" vertical="center" shrinkToFit="1"/>
    </xf>
    <xf numFmtId="0" fontId="26" fillId="63" borderId="12" xfId="0" applyNumberFormat="1" applyFont="1" applyFill="1" applyBorder="1" applyAlignment="1" applyProtection="1">
      <alignment horizontal="center" vertical="center" wrapText="1"/>
    </xf>
    <xf numFmtId="0" fontId="24" fillId="63" borderId="12" xfId="0" applyNumberFormat="1" applyFont="1" applyFill="1" applyBorder="1" applyAlignment="1" applyProtection="1">
      <alignment horizontal="center" vertical="center" wrapText="1"/>
    </xf>
    <xf numFmtId="0" fontId="0" fillId="63" borderId="13" xfId="0" applyNumberFormat="1" applyFill="1" applyBorder="1" applyAlignment="1" applyProtection="1">
      <alignment horizontal="center" vertical="center" wrapText="1"/>
    </xf>
    <xf numFmtId="0" fontId="24" fillId="63" borderId="0" xfId="0" applyNumberFormat="1" applyFont="1" applyFill="1" applyBorder="1" applyAlignment="1" applyProtection="1">
      <alignment horizontal="center" vertical="center" wrapText="1"/>
    </xf>
    <xf numFmtId="0" fontId="0" fillId="63" borderId="6" xfId="0" applyNumberFormat="1" applyFill="1" applyBorder="1" applyAlignment="1" applyProtection="1">
      <alignment horizontal="center" vertical="center" wrapText="1"/>
    </xf>
    <xf numFmtId="0" fontId="16" fillId="9" borderId="11" xfId="0" applyNumberFormat="1" applyFont="1" applyFill="1" applyBorder="1" applyAlignment="1" applyProtection="1">
      <alignment horizontal="right" vertical="center" shrinkToFit="1" readingOrder="1"/>
    </xf>
    <xf numFmtId="0" fontId="0" fillId="0" borderId="12" xfId="0" applyNumberFormat="1" applyBorder="1" applyAlignment="1" applyProtection="1">
      <alignment horizontal="right" vertical="center" shrinkToFit="1" readingOrder="1"/>
    </xf>
    <xf numFmtId="0" fontId="28" fillId="9" borderId="14" xfId="0" applyNumberFormat="1" applyFont="1" applyFill="1" applyBorder="1" applyAlignment="1" applyProtection="1">
      <alignment horizontal="right" vertical="center" wrapText="1" readingOrder="1"/>
    </xf>
    <xf numFmtId="0" fontId="28" fillId="0" borderId="0" xfId="0" applyNumberFormat="1" applyFont="1" applyBorder="1" applyAlignment="1" applyProtection="1">
      <alignment horizontal="right" vertical="center" wrapText="1" readingOrder="1"/>
    </xf>
    <xf numFmtId="0" fontId="28" fillId="0" borderId="14" xfId="0" applyNumberFormat="1" applyFont="1" applyBorder="1" applyAlignment="1" applyProtection="1">
      <alignment horizontal="right" vertical="center" wrapText="1" readingOrder="1"/>
    </xf>
    <xf numFmtId="0" fontId="8" fillId="0" borderId="50" xfId="0" applyFont="1" applyFill="1" applyBorder="1" applyAlignment="1" applyProtection="1">
      <alignment horizontal="left" vertical="center" indent="1" shrinkToFit="1"/>
    </xf>
    <xf numFmtId="0" fontId="8" fillId="0" borderId="51" xfId="0" applyFont="1" applyFill="1" applyBorder="1" applyAlignment="1" applyProtection="1">
      <alignment horizontal="left" vertical="center" indent="1" shrinkToFit="1"/>
    </xf>
    <xf numFmtId="0" fontId="8" fillId="0" borderId="52" xfId="0" applyFont="1" applyFill="1" applyBorder="1" applyAlignment="1" applyProtection="1">
      <alignment horizontal="left" vertical="center" indent="1" shrinkToFit="1"/>
    </xf>
    <xf numFmtId="0" fontId="8" fillId="0" borderId="53" xfId="0" applyFont="1" applyFill="1" applyBorder="1" applyAlignment="1" applyProtection="1">
      <alignment horizontal="left" vertical="center" indent="1" shrinkToFit="1"/>
    </xf>
    <xf numFmtId="0" fontId="12" fillId="0" borderId="74" xfId="0" applyNumberFormat="1" applyFont="1" applyFill="1" applyBorder="1" applyAlignment="1" applyProtection="1">
      <alignment horizontal="left" vertical="center" indent="2" shrinkToFit="1"/>
    </xf>
    <xf numFmtId="0" fontId="12" fillId="0" borderId="75" xfId="0" applyNumberFormat="1" applyFont="1" applyBorder="1" applyAlignment="1" applyProtection="1">
      <alignment horizontal="left" vertical="center" indent="2" shrinkToFit="1"/>
    </xf>
    <xf numFmtId="0" fontId="12" fillId="63" borderId="46" xfId="0" applyNumberFormat="1" applyFont="1" applyFill="1" applyBorder="1" applyAlignment="1" applyProtection="1">
      <alignment vertical="top" wrapText="1"/>
      <protection locked="0"/>
    </xf>
    <xf numFmtId="49" fontId="15" fillId="6" borderId="0" xfId="0" applyNumberFormat="1" applyFont="1" applyFill="1" applyAlignment="1" applyProtection="1">
      <alignment horizontal="center" shrinkToFit="1"/>
    </xf>
    <xf numFmtId="0" fontId="0" fillId="0" borderId="0" xfId="0" applyAlignment="1" applyProtection="1">
      <alignment horizontal="center" shrinkToFit="1"/>
    </xf>
    <xf numFmtId="0" fontId="0" fillId="0" borderId="75" xfId="0" applyNumberFormat="1" applyFont="1" applyFill="1" applyBorder="1" applyAlignment="1" applyProtection="1">
      <alignment vertical="top" wrapText="1"/>
    </xf>
    <xf numFmtId="0" fontId="0" fillId="0" borderId="76" xfId="0" applyNumberFormat="1" applyFont="1" applyFill="1" applyBorder="1" applyAlignment="1" applyProtection="1">
      <alignment vertical="top" wrapText="1"/>
    </xf>
    <xf numFmtId="0" fontId="0" fillId="0" borderId="84" xfId="0" applyNumberFormat="1" applyFont="1" applyFill="1" applyBorder="1" applyAlignment="1" applyProtection="1">
      <alignment vertical="top" wrapText="1"/>
    </xf>
    <xf numFmtId="0" fontId="0" fillId="0" borderId="0" xfId="0" applyNumberFormat="1" applyFont="1" applyFill="1" applyAlignment="1" applyProtection="1">
      <alignment vertical="top" wrapText="1"/>
    </xf>
    <xf numFmtId="0" fontId="0" fillId="0" borderId="6" xfId="0" applyNumberFormat="1" applyFont="1" applyFill="1" applyBorder="1" applyAlignment="1" applyProtection="1">
      <alignment vertical="top" wrapText="1"/>
    </xf>
    <xf numFmtId="0" fontId="0" fillId="0" borderId="77" xfId="0" applyNumberFormat="1" applyFont="1" applyFill="1" applyBorder="1" applyAlignment="1" applyProtection="1">
      <alignment vertical="top" wrapText="1"/>
    </xf>
    <xf numFmtId="0" fontId="0" fillId="0" borderId="78" xfId="0" applyNumberFormat="1" applyFont="1" applyFill="1" applyBorder="1" applyAlignment="1" applyProtection="1">
      <alignment vertical="top" wrapText="1"/>
    </xf>
    <xf numFmtId="0" fontId="0" fillId="0" borderId="79" xfId="0" applyNumberFormat="1" applyFont="1" applyFill="1" applyBorder="1" applyAlignment="1" applyProtection="1">
      <alignment vertical="top" wrapText="1"/>
    </xf>
    <xf numFmtId="0" fontId="15" fillId="0" borderId="71" xfId="0" applyNumberFormat="1" applyFont="1" applyFill="1" applyBorder="1" applyAlignment="1" applyProtection="1">
      <alignment horizontal="center" vertical="center"/>
    </xf>
    <xf numFmtId="0" fontId="8" fillId="63" borderId="3" xfId="0" applyNumberFormat="1" applyFont="1" applyFill="1" applyBorder="1" applyAlignment="1" applyProtection="1">
      <alignment horizontal="center" vertical="center" wrapText="1"/>
      <protection locked="0"/>
    </xf>
    <xf numFmtId="0" fontId="8" fillId="63" borderId="15" xfId="0" applyNumberFormat="1" applyFont="1" applyFill="1" applyBorder="1" applyAlignment="1" applyProtection="1">
      <alignment horizontal="center" vertical="center" wrapText="1"/>
      <protection locked="0"/>
    </xf>
    <xf numFmtId="0" fontId="8" fillId="63" borderId="4" xfId="0" applyNumberFormat="1" applyFont="1" applyFill="1" applyBorder="1" applyAlignment="1" applyProtection="1">
      <alignment horizontal="center" vertical="center" wrapText="1"/>
      <protection locked="0"/>
    </xf>
    <xf numFmtId="0" fontId="8" fillId="9" borderId="73" xfId="0" applyNumberFormat="1" applyFont="1" applyFill="1" applyBorder="1" applyAlignment="1" applyProtection="1">
      <alignment vertical="center" shrinkToFit="1"/>
    </xf>
    <xf numFmtId="0" fontId="8" fillId="9" borderId="80" xfId="0" applyNumberFormat="1" applyFont="1" applyFill="1" applyBorder="1" applyAlignment="1" applyProtection="1">
      <alignment horizontal="left" vertical="center" indent="2" shrinkToFit="1"/>
    </xf>
    <xf numFmtId="0" fontId="8" fillId="9" borderId="81" xfId="0" applyNumberFormat="1" applyFont="1" applyFill="1" applyBorder="1" applyAlignment="1" applyProtection="1">
      <alignment horizontal="left" vertical="center" indent="2" shrinkToFit="1"/>
    </xf>
    <xf numFmtId="0" fontId="8" fillId="9" borderId="82" xfId="0" applyNumberFormat="1" applyFont="1" applyFill="1" applyBorder="1" applyAlignment="1" applyProtection="1">
      <alignment horizontal="left" vertical="center" indent="2" shrinkToFit="1"/>
    </xf>
    <xf numFmtId="0" fontId="15" fillId="10" borderId="42" xfId="0" applyNumberFormat="1" applyFont="1" applyFill="1" applyBorder="1" applyAlignment="1" applyProtection="1">
      <alignment horizontal="center" wrapText="1"/>
    </xf>
    <xf numFmtId="0" fontId="15" fillId="10" borderId="43" xfId="0" applyNumberFormat="1" applyFont="1" applyFill="1" applyBorder="1" applyAlignment="1" applyProtection="1">
      <alignment horizontal="center" wrapText="1"/>
    </xf>
    <xf numFmtId="0" fontId="16" fillId="0" borderId="75" xfId="0" applyNumberFormat="1" applyFont="1" applyBorder="1" applyAlignment="1" applyProtection="1">
      <alignment horizontal="left" vertical="top" wrapText="1"/>
    </xf>
    <xf numFmtId="0" fontId="16" fillId="0" borderId="76" xfId="0" applyNumberFormat="1" applyFont="1" applyBorder="1" applyAlignment="1" applyProtection="1">
      <alignment horizontal="left" vertical="top" wrapText="1"/>
    </xf>
    <xf numFmtId="0" fontId="0" fillId="0" borderId="11" xfId="0" applyNumberFormat="1" applyFont="1" applyFill="1" applyBorder="1" applyAlignment="1" applyProtection="1">
      <alignment vertical="center" wrapText="1"/>
    </xf>
    <xf numFmtId="0" fontId="0" fillId="0" borderId="12" xfId="0" applyNumberFormat="1" applyFont="1" applyFill="1" applyBorder="1" applyAlignment="1" applyProtection="1">
      <alignment vertical="center" wrapText="1"/>
    </xf>
    <xf numFmtId="0" fontId="0" fillId="0" borderId="13" xfId="0" applyNumberFormat="1" applyFont="1" applyFill="1" applyBorder="1" applyAlignment="1" applyProtection="1">
      <alignment vertical="center" wrapText="1"/>
    </xf>
    <xf numFmtId="0" fontId="15" fillId="11" borderId="2" xfId="0" applyNumberFormat="1" applyFont="1" applyFill="1" applyBorder="1" applyAlignment="1" applyProtection="1">
      <alignment vertical="center"/>
    </xf>
    <xf numFmtId="0" fontId="112" fillId="0" borderId="71" xfId="0" applyFont="1" applyFill="1" applyBorder="1" applyAlignment="1" applyProtection="1">
      <alignment horizontal="center" vertical="center" wrapText="1"/>
    </xf>
    <xf numFmtId="0" fontId="112" fillId="0" borderId="85" xfId="0" applyFont="1" applyBorder="1" applyAlignment="1" applyProtection="1">
      <alignment horizontal="center" vertical="center" wrapText="1"/>
    </xf>
    <xf numFmtId="0" fontId="112" fillId="0" borderId="32" xfId="0" applyFont="1" applyBorder="1" applyAlignment="1" applyProtection="1">
      <alignment horizontal="center" vertical="center" wrapText="1"/>
    </xf>
    <xf numFmtId="0" fontId="25" fillId="57" borderId="22" xfId="0" applyNumberFormat="1" applyFont="1" applyFill="1" applyBorder="1" applyAlignment="1" applyProtection="1">
      <alignment horizontal="left" vertical="center" indent="3" shrinkToFit="1"/>
    </xf>
    <xf numFmtId="0" fontId="25" fillId="57" borderId="23" xfId="0" applyNumberFormat="1" applyFont="1" applyFill="1" applyBorder="1" applyAlignment="1" applyProtection="1">
      <alignment horizontal="left" vertical="center" indent="3" shrinkToFit="1"/>
    </xf>
    <xf numFmtId="0" fontId="25" fillId="57" borderId="24" xfId="0" applyNumberFormat="1" applyFont="1" applyFill="1" applyBorder="1" applyAlignment="1" applyProtection="1">
      <alignment horizontal="left" vertical="center" indent="3" shrinkToFit="1"/>
    </xf>
    <xf numFmtId="0" fontId="25" fillId="57" borderId="52" xfId="0" applyNumberFormat="1" applyFont="1" applyFill="1" applyBorder="1" applyAlignment="1" applyProtection="1">
      <alignment horizontal="right" vertical="top" wrapText="1" indent="1"/>
    </xf>
    <xf numFmtId="0" fontId="25" fillId="57" borderId="38" xfId="0" applyNumberFormat="1" applyFont="1" applyFill="1" applyBorder="1" applyAlignment="1" applyProtection="1">
      <alignment horizontal="right" vertical="top" wrapText="1" indent="1"/>
    </xf>
    <xf numFmtId="0" fontId="25" fillId="57" borderId="45" xfId="0" applyNumberFormat="1" applyFont="1" applyFill="1" applyBorder="1" applyAlignment="1" applyProtection="1">
      <alignment horizontal="left" vertical="top" shrinkToFit="1"/>
    </xf>
    <xf numFmtId="0" fontId="25" fillId="57" borderId="53" xfId="0" applyNumberFormat="1" applyFont="1" applyFill="1" applyBorder="1" applyAlignment="1" applyProtection="1">
      <alignment horizontal="left" vertical="top" shrinkToFit="1"/>
    </xf>
    <xf numFmtId="0" fontId="0" fillId="63" borderId="17" xfId="0" applyFont="1" applyFill="1" applyBorder="1" applyAlignment="1" applyProtection="1">
      <alignment vertical="top" wrapText="1"/>
      <protection locked="0"/>
    </xf>
    <xf numFmtId="0" fontId="0" fillId="63" borderId="18" xfId="0" applyFont="1" applyFill="1" applyBorder="1" applyAlignment="1" applyProtection="1">
      <alignment vertical="top" wrapText="1"/>
      <protection locked="0"/>
    </xf>
    <xf numFmtId="0" fontId="0" fillId="63" borderId="19" xfId="0" applyFont="1" applyFill="1" applyBorder="1" applyAlignment="1" applyProtection="1">
      <alignment vertical="top" wrapText="1"/>
      <protection locked="0"/>
    </xf>
    <xf numFmtId="0" fontId="25" fillId="57" borderId="54" xfId="0" applyNumberFormat="1" applyFont="1" applyFill="1" applyBorder="1" applyAlignment="1" applyProtection="1">
      <alignment horizontal="right" vertical="top" wrapText="1" indent="1"/>
    </xf>
    <xf numFmtId="0" fontId="25" fillId="57" borderId="39" xfId="0" applyNumberFormat="1" applyFont="1" applyFill="1" applyBorder="1" applyAlignment="1" applyProtection="1">
      <alignment horizontal="right" vertical="top" wrapText="1" indent="1"/>
    </xf>
    <xf numFmtId="0" fontId="15" fillId="10" borderId="41" xfId="0" applyNumberFormat="1" applyFont="1" applyFill="1" applyBorder="1" applyAlignment="1" applyProtection="1">
      <alignment horizontal="center" wrapText="1"/>
    </xf>
    <xf numFmtId="0" fontId="39" fillId="0" borderId="38" xfId="0" applyNumberFormat="1" applyFont="1" applyFill="1" applyBorder="1" applyAlignment="1" applyProtection="1">
      <alignment horizontal="left" vertical="center" indent="1" shrinkToFit="1" readingOrder="1"/>
    </xf>
    <xf numFmtId="0" fontId="39" fillId="0" borderId="18" xfId="0" applyNumberFormat="1" applyFont="1" applyBorder="1" applyAlignment="1" applyProtection="1">
      <alignment horizontal="left" vertical="center" indent="1" shrinkToFit="1" readingOrder="1"/>
    </xf>
    <xf numFmtId="0" fontId="39" fillId="0" borderId="19" xfId="0" applyNumberFormat="1" applyFont="1" applyBorder="1" applyAlignment="1" applyProtection="1">
      <alignment horizontal="left" vertical="center" indent="1" shrinkToFit="1" readingOrder="1"/>
    </xf>
    <xf numFmtId="49" fontId="129" fillId="63" borderId="0" xfId="0" applyNumberFormat="1" applyFont="1" applyFill="1" applyBorder="1" applyAlignment="1" applyProtection="1">
      <alignment horizontal="left" vertical="center" indent="2" shrinkToFit="1"/>
      <protection locked="0"/>
    </xf>
    <xf numFmtId="49" fontId="129" fillId="63" borderId="0" xfId="0" applyNumberFormat="1" applyFont="1" applyFill="1" applyAlignment="1" applyProtection="1">
      <alignment horizontal="left" vertical="center" indent="2" shrinkToFit="1"/>
      <protection locked="0"/>
    </xf>
    <xf numFmtId="49" fontId="129" fillId="63" borderId="6" xfId="0" applyNumberFormat="1" applyFont="1" applyFill="1" applyBorder="1" applyAlignment="1" applyProtection="1">
      <alignment horizontal="left" vertical="center" indent="2" shrinkToFit="1"/>
      <protection locked="0"/>
    </xf>
    <xf numFmtId="49" fontId="129" fillId="63" borderId="78" xfId="0" applyNumberFormat="1" applyFont="1" applyFill="1" applyBorder="1" applyAlignment="1" applyProtection="1">
      <alignment horizontal="left" vertical="center" indent="2" shrinkToFit="1"/>
      <protection locked="0"/>
    </xf>
    <xf numFmtId="49" fontId="129" fillId="63" borderId="79" xfId="0" applyNumberFormat="1" applyFont="1" applyFill="1" applyBorder="1" applyAlignment="1" applyProtection="1">
      <alignment horizontal="left" vertical="center" indent="2" shrinkToFit="1"/>
      <protection locked="0"/>
    </xf>
    <xf numFmtId="0" fontId="28" fillId="0" borderId="36" xfId="0" applyFont="1" applyFill="1" applyBorder="1" applyAlignment="1" applyProtection="1">
      <alignment vertical="top" wrapText="1"/>
    </xf>
    <xf numFmtId="0" fontId="0" fillId="0" borderId="16" xfId="0" applyBorder="1" applyAlignment="1" applyProtection="1">
      <alignment horizontal="left" vertical="top" wrapText="1" indent="2"/>
    </xf>
    <xf numFmtId="0" fontId="0" fillId="0" borderId="22" xfId="0" applyFill="1" applyBorder="1" applyAlignment="1" applyProtection="1">
      <alignment horizontal="left" vertical="top" wrapText="1" indent="2"/>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Fill="1" applyBorder="1" applyAlignment="1" applyProtection="1">
      <alignment horizontal="left" vertical="top" wrapText="1" indent="2"/>
    </xf>
    <xf numFmtId="0" fontId="0" fillId="0" borderId="26" xfId="0" applyBorder="1" applyAlignment="1" applyProtection="1">
      <alignment horizontal="left" vertical="top" wrapText="1"/>
    </xf>
    <xf numFmtId="0" fontId="0" fillId="0" borderId="27" xfId="0" applyBorder="1" applyAlignment="1" applyProtection="1">
      <alignment horizontal="left" vertical="top" wrapText="1"/>
    </xf>
    <xf numFmtId="49" fontId="15" fillId="11" borderId="2" xfId="0" applyNumberFormat="1" applyFont="1" applyFill="1" applyBorder="1" applyAlignment="1" applyProtection="1">
      <alignment vertical="center"/>
    </xf>
    <xf numFmtId="0" fontId="0" fillId="0" borderId="46" xfId="0" applyFont="1" applyBorder="1" applyAlignment="1" applyProtection="1">
      <alignment horizontal="left" vertical="top" wrapText="1" indent="2"/>
    </xf>
    <xf numFmtId="0" fontId="8" fillId="0" borderId="36" xfId="0" applyFont="1" applyBorder="1" applyAlignment="1" applyProtection="1">
      <alignment horizontal="left" vertical="top" wrapText="1"/>
    </xf>
    <xf numFmtId="0" fontId="0" fillId="63" borderId="74" xfId="0" applyNumberFormat="1" applyFont="1" applyFill="1" applyBorder="1" applyAlignment="1" applyProtection="1">
      <alignment horizontal="left" vertical="top" wrapText="1"/>
      <protection locked="0"/>
    </xf>
    <xf numFmtId="0" fontId="0" fillId="63" borderId="75" xfId="0" applyNumberFormat="1" applyFont="1" applyFill="1" applyBorder="1" applyAlignment="1" applyProtection="1">
      <alignment horizontal="left" vertical="top" wrapText="1"/>
      <protection locked="0"/>
    </xf>
    <xf numFmtId="0" fontId="0" fillId="63" borderId="76" xfId="0" applyNumberFormat="1" applyFont="1" applyFill="1" applyBorder="1" applyAlignment="1" applyProtection="1">
      <alignment horizontal="left" vertical="top" wrapText="1"/>
      <protection locked="0"/>
    </xf>
    <xf numFmtId="0" fontId="0" fillId="63" borderId="14" xfId="0" applyNumberFormat="1" applyFont="1" applyFill="1" applyBorder="1" applyAlignment="1" applyProtection="1">
      <alignment horizontal="left" vertical="top" wrapText="1"/>
      <protection locked="0"/>
    </xf>
    <xf numFmtId="0" fontId="0" fillId="63" borderId="0" xfId="0" applyNumberFormat="1" applyFont="1" applyFill="1" applyAlignment="1" applyProtection="1">
      <alignment horizontal="left" vertical="top" wrapText="1"/>
      <protection locked="0"/>
    </xf>
    <xf numFmtId="0" fontId="0" fillId="63" borderId="6" xfId="0" applyNumberFormat="1" applyFont="1" applyFill="1" applyBorder="1" applyAlignment="1" applyProtection="1">
      <alignment horizontal="left" vertical="top" wrapText="1"/>
      <protection locked="0"/>
    </xf>
    <xf numFmtId="0" fontId="0" fillId="63" borderId="77" xfId="0" applyNumberFormat="1" applyFont="1" applyFill="1" applyBorder="1" applyAlignment="1" applyProtection="1">
      <alignment horizontal="left" vertical="top" wrapText="1"/>
      <protection locked="0"/>
    </xf>
    <xf numFmtId="0" fontId="0" fillId="63" borderId="78" xfId="0" applyNumberFormat="1" applyFont="1" applyFill="1" applyBorder="1" applyAlignment="1" applyProtection="1">
      <alignment horizontal="left" vertical="top" wrapText="1"/>
      <protection locked="0"/>
    </xf>
    <xf numFmtId="0" fontId="0" fillId="63" borderId="79" xfId="0" applyNumberFormat="1" applyFont="1" applyFill="1" applyBorder="1" applyAlignment="1" applyProtection="1">
      <alignment horizontal="left" vertical="top" wrapText="1"/>
      <protection locked="0"/>
    </xf>
    <xf numFmtId="0" fontId="25" fillId="57" borderId="44" xfId="0" applyNumberFormat="1" applyFont="1" applyFill="1" applyBorder="1" applyAlignment="1" applyProtection="1">
      <alignment horizontal="left" vertical="top" shrinkToFit="1"/>
    </xf>
    <xf numFmtId="0" fontId="25" fillId="57" borderId="55" xfId="0" applyNumberFormat="1" applyFont="1" applyFill="1" applyBorder="1" applyAlignment="1" applyProtection="1">
      <alignment horizontal="left" vertical="top" shrinkToFit="1"/>
    </xf>
    <xf numFmtId="0" fontId="0" fillId="0" borderId="74" xfId="0" applyNumberFormat="1" applyFont="1" applyBorder="1" applyAlignment="1" applyProtection="1">
      <alignment horizontal="left" vertical="top" wrapText="1"/>
    </xf>
    <xf numFmtId="0" fontId="0" fillId="0" borderId="75" xfId="0" applyBorder="1" applyAlignment="1">
      <alignment horizontal="left" vertical="top" wrapText="1"/>
    </xf>
    <xf numFmtId="0" fontId="0" fillId="0" borderId="76"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30" xfId="0"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0" fillId="0" borderId="85" xfId="0" applyBorder="1" applyAlignment="1" applyProtection="1">
      <alignment horizontal="center" vertical="center" wrapText="1"/>
    </xf>
    <xf numFmtId="0" fontId="0" fillId="0" borderId="32" xfId="0" applyBorder="1" applyAlignment="1">
      <alignment horizontal="center" vertical="center" wrapText="1"/>
    </xf>
    <xf numFmtId="49" fontId="0" fillId="0" borderId="74" xfId="0" applyNumberFormat="1" applyFont="1" applyFill="1" applyBorder="1" applyAlignment="1" applyProtection="1">
      <alignment vertical="center" wrapText="1"/>
    </xf>
    <xf numFmtId="49" fontId="0" fillId="0" borderId="75" xfId="0" applyNumberFormat="1" applyFill="1" applyBorder="1" applyAlignment="1" applyProtection="1">
      <alignment vertical="center" wrapText="1"/>
    </xf>
    <xf numFmtId="49" fontId="0" fillId="0" borderId="76" xfId="0" applyNumberFormat="1" applyFill="1" applyBorder="1" applyAlignment="1" applyProtection="1">
      <alignment vertical="center" wrapText="1"/>
    </xf>
    <xf numFmtId="49" fontId="0" fillId="0" borderId="84" xfId="0" applyNumberFormat="1" applyFill="1" applyBorder="1" applyAlignment="1" applyProtection="1">
      <alignment vertical="center" wrapText="1"/>
    </xf>
    <xf numFmtId="49" fontId="0" fillId="0" borderId="0" xfId="0" applyNumberFormat="1" applyFill="1" applyAlignment="1" applyProtection="1">
      <alignment vertical="center" wrapText="1"/>
    </xf>
    <xf numFmtId="49" fontId="0" fillId="0" borderId="6" xfId="0" applyNumberFormat="1" applyFill="1" applyBorder="1" applyAlignment="1" applyProtection="1">
      <alignment vertical="center" wrapText="1"/>
    </xf>
    <xf numFmtId="49" fontId="0" fillId="0" borderId="20" xfId="0" applyNumberFormat="1" applyFill="1" applyBorder="1" applyAlignment="1" applyProtection="1">
      <alignment vertical="center" wrapText="1"/>
    </xf>
    <xf numFmtId="49" fontId="0" fillId="0" borderId="21" xfId="0" applyNumberFormat="1" applyFill="1" applyBorder="1" applyAlignment="1" applyProtection="1">
      <alignment vertical="center" wrapText="1"/>
    </xf>
    <xf numFmtId="49" fontId="0" fillId="0" borderId="30" xfId="0" applyNumberFormat="1" applyFill="1" applyBorder="1" applyAlignment="1" applyProtection="1">
      <alignment vertical="center" wrapText="1"/>
    </xf>
    <xf numFmtId="0" fontId="10" fillId="57" borderId="38" xfId="0" applyNumberFormat="1" applyFont="1" applyFill="1" applyBorder="1" applyAlignment="1" applyProtection="1">
      <alignment horizontal="left" vertical="center" indent="1" shrinkToFit="1"/>
    </xf>
    <xf numFmtId="0" fontId="10" fillId="57" borderId="18" xfId="0" applyNumberFormat="1" applyFont="1" applyFill="1" applyBorder="1" applyAlignment="1" applyProtection="1">
      <alignment horizontal="left" vertical="center" indent="1" shrinkToFit="1"/>
    </xf>
    <xf numFmtId="0" fontId="10" fillId="57" borderId="19" xfId="0" applyNumberFormat="1" applyFont="1" applyFill="1" applyBorder="1" applyAlignment="1" applyProtection="1">
      <alignment horizontal="left" vertical="center" indent="1" shrinkToFit="1"/>
    </xf>
    <xf numFmtId="0" fontId="25" fillId="12" borderId="2" xfId="0" applyNumberFormat="1" applyFont="1" applyFill="1" applyBorder="1" applyAlignment="1" applyProtection="1">
      <alignment vertical="center"/>
    </xf>
    <xf numFmtId="0" fontId="25" fillId="13" borderId="77" xfId="0" applyNumberFormat="1" applyFont="1" applyFill="1" applyBorder="1" applyAlignment="1" applyProtection="1">
      <alignment vertical="center" wrapText="1"/>
    </xf>
    <xf numFmtId="0" fontId="25" fillId="13" borderId="78" xfId="0" applyNumberFormat="1" applyFont="1" applyFill="1" applyBorder="1" applyAlignment="1" applyProtection="1">
      <alignment vertical="center" wrapText="1"/>
    </xf>
    <xf numFmtId="0" fontId="25" fillId="13" borderId="79" xfId="0" applyNumberFormat="1" applyFont="1" applyFill="1" applyBorder="1" applyAlignment="1" applyProtection="1">
      <alignment vertical="center" wrapText="1"/>
    </xf>
    <xf numFmtId="0" fontId="15" fillId="13" borderId="75" xfId="0" applyFont="1" applyFill="1" applyBorder="1" applyAlignment="1" applyProtection="1">
      <alignment horizontal="center" vertical="top" wrapText="1"/>
    </xf>
    <xf numFmtId="0" fontId="15" fillId="13" borderId="0" xfId="0" applyFont="1" applyFill="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78" xfId="0" applyBorder="1" applyAlignment="1" applyProtection="1">
      <alignment horizontal="center" vertical="top" wrapText="1"/>
    </xf>
    <xf numFmtId="0" fontId="0" fillId="63" borderId="32" xfId="0" applyFont="1" applyFill="1" applyBorder="1" applyAlignment="1" applyProtection="1">
      <alignment vertical="top" wrapText="1"/>
      <protection locked="0"/>
    </xf>
    <xf numFmtId="0" fontId="98" fillId="9" borderId="74" xfId="0" applyNumberFormat="1" applyFont="1" applyFill="1" applyBorder="1" applyAlignment="1" applyProtection="1">
      <alignment horizontal="center" vertical="center" textRotation="90" wrapText="1"/>
    </xf>
    <xf numFmtId="0" fontId="100" fillId="9" borderId="14" xfId="0" applyNumberFormat="1" applyFont="1" applyFill="1" applyBorder="1" applyAlignment="1" applyProtection="1">
      <alignment horizontal="center" vertical="center" textRotation="90" wrapText="1"/>
    </xf>
    <xf numFmtId="0" fontId="100" fillId="9" borderId="77" xfId="0" applyNumberFormat="1" applyFont="1" applyFill="1" applyBorder="1" applyAlignment="1" applyProtection="1">
      <alignment horizontal="center" vertical="center" textRotation="90" wrapText="1"/>
    </xf>
    <xf numFmtId="0" fontId="32" fillId="11" borderId="74" xfId="0" applyNumberFormat="1" applyFont="1" applyFill="1" applyBorder="1" applyAlignment="1" applyProtection="1">
      <alignment vertical="center"/>
    </xf>
    <xf numFmtId="0" fontId="15" fillId="0" borderId="75" xfId="0" applyNumberFormat="1" applyFont="1" applyBorder="1" applyAlignment="1" applyProtection="1">
      <alignment vertical="center"/>
    </xf>
    <xf numFmtId="0" fontId="15" fillId="0" borderId="76" xfId="0" applyNumberFormat="1" applyFont="1" applyBorder="1" applyAlignment="1" applyProtection="1">
      <alignment vertical="center"/>
    </xf>
    <xf numFmtId="0" fontId="98" fillId="9" borderId="75" xfId="0" applyNumberFormat="1" applyFont="1" applyFill="1" applyBorder="1" applyAlignment="1" applyProtection="1">
      <alignment horizontal="center" vertical="center" textRotation="90" wrapText="1"/>
    </xf>
    <xf numFmtId="0" fontId="0" fillId="9" borderId="76" xfId="0" applyNumberFormat="1" applyFill="1" applyBorder="1" applyAlignment="1" applyProtection="1">
      <alignment horizontal="center" vertical="center" textRotation="90" wrapText="1"/>
    </xf>
    <xf numFmtId="0" fontId="100" fillId="9" borderId="0" xfId="0" applyNumberFormat="1" applyFont="1" applyFill="1" applyBorder="1" applyAlignment="1" applyProtection="1">
      <alignment horizontal="center" vertical="center" textRotation="90" wrapText="1"/>
    </xf>
    <xf numFmtId="0" fontId="0" fillId="9" borderId="6" xfId="0" applyNumberFormat="1" applyFill="1" applyBorder="1" applyAlignment="1" applyProtection="1">
      <alignment horizontal="center" vertical="center" textRotation="90" wrapText="1"/>
    </xf>
    <xf numFmtId="0" fontId="100" fillId="9" borderId="78" xfId="0" applyNumberFormat="1" applyFont="1" applyFill="1" applyBorder="1" applyAlignment="1" applyProtection="1">
      <alignment horizontal="center" vertical="center" textRotation="90" wrapText="1"/>
    </xf>
    <xf numFmtId="0" fontId="0" fillId="9" borderId="79" xfId="0" applyNumberFormat="1" applyFill="1" applyBorder="1" applyAlignment="1" applyProtection="1">
      <alignment horizontal="center" vertical="center" textRotation="90" wrapText="1"/>
    </xf>
    <xf numFmtId="0" fontId="0" fillId="0" borderId="53" xfId="0" applyFont="1" applyBorder="1" applyAlignment="1" applyProtection="1">
      <alignment horizontal="left" vertical="top" wrapText="1"/>
    </xf>
    <xf numFmtId="0" fontId="0" fillId="0" borderId="88" xfId="0" applyFont="1" applyBorder="1" applyAlignment="1" applyProtection="1">
      <alignment horizontal="left" vertical="top" wrapText="1"/>
    </xf>
    <xf numFmtId="0" fontId="89" fillId="0" borderId="85" xfId="0" applyNumberFormat="1" applyFont="1" applyBorder="1" applyAlignment="1" applyProtection="1">
      <alignment horizontal="center" wrapText="1"/>
    </xf>
    <xf numFmtId="0" fontId="0" fillId="0" borderId="72" xfId="0" applyNumberFormat="1" applyBorder="1" applyAlignment="1" applyProtection="1">
      <alignment horizontal="center" wrapText="1"/>
    </xf>
    <xf numFmtId="0" fontId="89" fillId="0" borderId="85" xfId="0" applyFont="1" applyBorder="1" applyAlignment="1" applyProtection="1">
      <alignment horizontal="center" wrapText="1"/>
    </xf>
    <xf numFmtId="0" fontId="0" fillId="0" borderId="72" xfId="0" applyBorder="1" applyAlignment="1" applyProtection="1">
      <alignment horizontal="center" wrapText="1"/>
    </xf>
    <xf numFmtId="0" fontId="89" fillId="0" borderId="72" xfId="0" applyNumberFormat="1" applyFont="1" applyBorder="1" applyAlignment="1" applyProtection="1">
      <alignment horizontal="center" wrapText="1"/>
    </xf>
    <xf numFmtId="0" fontId="15" fillId="10" borderId="0" xfId="0" applyFont="1" applyFill="1" applyBorder="1" applyAlignment="1" applyProtection="1">
      <alignment horizontal="center" vertical="center" wrapText="1"/>
    </xf>
    <xf numFmtId="0" fontId="15" fillId="10" borderId="78" xfId="0" applyFont="1" applyFill="1" applyBorder="1" applyAlignment="1" applyProtection="1">
      <alignment horizontal="center" vertical="center" wrapText="1"/>
    </xf>
    <xf numFmtId="3" fontId="15" fillId="10" borderId="0" xfId="0" applyNumberFormat="1" applyFont="1" applyFill="1" applyBorder="1" applyAlignment="1" applyProtection="1">
      <alignment horizontal="left" vertical="center"/>
    </xf>
    <xf numFmtId="3" fontId="15" fillId="10" borderId="78" xfId="0" applyNumberFormat="1" applyFont="1" applyFill="1" applyBorder="1" applyAlignment="1" applyProtection="1">
      <alignment horizontal="left" vertical="center"/>
    </xf>
    <xf numFmtId="0" fontId="90" fillId="48" borderId="80" xfId="0" applyNumberFormat="1" applyFont="1" applyFill="1" applyBorder="1" applyAlignment="1" applyProtection="1">
      <alignment vertical="center" wrapText="1"/>
    </xf>
    <xf numFmtId="0" fontId="90" fillId="48" borderId="81" xfId="0" applyNumberFormat="1" applyFont="1" applyFill="1" applyBorder="1" applyAlignment="1" applyProtection="1">
      <alignment vertical="center" wrapText="1"/>
    </xf>
    <xf numFmtId="49" fontId="89" fillId="10" borderId="102" xfId="0" applyNumberFormat="1" applyFont="1" applyFill="1" applyBorder="1" applyAlignment="1" applyProtection="1">
      <alignment horizontal="right" vertical="center"/>
    </xf>
    <xf numFmtId="49" fontId="0" fillId="10" borderId="102" xfId="0" applyNumberFormat="1" applyFill="1" applyBorder="1" applyAlignment="1" applyProtection="1">
      <alignment vertical="center"/>
    </xf>
    <xf numFmtId="0" fontId="8" fillId="0" borderId="85" xfId="0" applyFont="1" applyBorder="1" applyAlignment="1" applyProtection="1">
      <alignment horizontal="center" vertical="center"/>
    </xf>
    <xf numFmtId="0" fontId="0" fillId="0" borderId="72" xfId="0" applyBorder="1" applyAlignment="1" applyProtection="1">
      <alignment horizontal="center" vertical="center"/>
    </xf>
    <xf numFmtId="0" fontId="107" fillId="0" borderId="0" xfId="0" applyFont="1" applyFill="1" applyBorder="1" applyAlignment="1" applyProtection="1">
      <alignment vertical="center" wrapText="1"/>
    </xf>
    <xf numFmtId="0" fontId="90" fillId="49" borderId="85" xfId="0" applyNumberFormat="1" applyFont="1" applyFill="1" applyBorder="1" applyAlignment="1" applyProtection="1">
      <alignment horizontal="center" wrapText="1"/>
    </xf>
    <xf numFmtId="0" fontId="10" fillId="49" borderId="72" xfId="0" applyNumberFormat="1" applyFont="1" applyFill="1" applyBorder="1" applyAlignment="1" applyProtection="1">
      <alignment horizontal="center" wrapText="1"/>
    </xf>
    <xf numFmtId="0" fontId="91" fillId="0" borderId="85" xfId="0" applyNumberFormat="1" applyFont="1" applyFill="1" applyBorder="1" applyAlignment="1" applyProtection="1">
      <alignment horizontal="center" wrapText="1"/>
    </xf>
    <xf numFmtId="0" fontId="13" fillId="0" borderId="72" xfId="0" applyNumberFormat="1" applyFont="1" applyFill="1" applyBorder="1" applyAlignment="1" applyProtection="1">
      <alignment horizontal="center" wrapText="1"/>
    </xf>
    <xf numFmtId="0" fontId="120" fillId="0" borderId="85" xfId="0" applyNumberFormat="1" applyFont="1" applyBorder="1" applyAlignment="1" applyProtection="1">
      <alignment horizontal="center" wrapText="1"/>
    </xf>
    <xf numFmtId="0" fontId="22" fillId="0" borderId="72" xfId="0" applyNumberFormat="1" applyFont="1" applyBorder="1" applyAlignment="1" applyProtection="1">
      <alignment horizontal="center" wrapText="1"/>
    </xf>
    <xf numFmtId="0" fontId="29"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31" fillId="9" borderId="74" xfId="0" applyNumberFormat="1" applyFont="1" applyFill="1" applyBorder="1" applyAlignment="1" applyProtection="1">
      <alignment horizontal="center" vertical="center" wrapText="1"/>
    </xf>
    <xf numFmtId="0" fontId="0" fillId="9" borderId="76" xfId="0" applyNumberFormat="1" applyFill="1" applyBorder="1" applyAlignment="1" applyProtection="1">
      <alignment horizontal="center" vertical="center" wrapText="1"/>
    </xf>
    <xf numFmtId="0" fontId="0" fillId="9" borderId="14" xfId="0" applyNumberFormat="1" applyFill="1" applyBorder="1" applyAlignment="1" applyProtection="1">
      <alignment horizontal="center" vertical="center" wrapText="1"/>
    </xf>
    <xf numFmtId="0" fontId="0" fillId="9" borderId="6" xfId="0" applyNumberFormat="1" applyFill="1" applyBorder="1" applyAlignment="1" applyProtection="1">
      <alignment horizontal="center" vertical="center" wrapText="1"/>
    </xf>
    <xf numFmtId="0" fontId="0" fillId="9" borderId="77" xfId="0" applyNumberFormat="1" applyFill="1" applyBorder="1" applyAlignment="1" applyProtection="1">
      <alignment horizontal="center" vertical="center" wrapText="1"/>
    </xf>
    <xf numFmtId="0" fontId="0" fillId="9" borderId="79" xfId="0" applyNumberFormat="1" applyFill="1" applyBorder="1" applyAlignment="1" applyProtection="1">
      <alignment horizontal="center" vertical="center" wrapText="1"/>
    </xf>
    <xf numFmtId="0" fontId="28" fillId="9" borderId="75" xfId="0" applyNumberFormat="1" applyFont="1" applyFill="1" applyBorder="1" applyAlignment="1" applyProtection="1">
      <alignment horizontal="center" wrapText="1"/>
    </xf>
    <xf numFmtId="0" fontId="0" fillId="9" borderId="0" xfId="0" applyNumberFormat="1" applyFill="1" applyAlignment="1" applyProtection="1">
      <alignment horizontal="center" wrapText="1"/>
    </xf>
    <xf numFmtId="0" fontId="0" fillId="9" borderId="78" xfId="0" applyNumberFormat="1" applyFill="1" applyBorder="1" applyAlignment="1" applyProtection="1">
      <alignment horizontal="center" wrapText="1"/>
    </xf>
    <xf numFmtId="0" fontId="8" fillId="9" borderId="74" xfId="0" applyNumberFormat="1" applyFont="1" applyFill="1" applyBorder="1" applyAlignment="1" applyProtection="1">
      <alignment horizontal="right" vertical="top" indent="1"/>
    </xf>
    <xf numFmtId="0" fontId="8" fillId="9" borderId="47" xfId="0" applyFont="1" applyFill="1" applyBorder="1" applyAlignment="1" applyProtection="1">
      <alignment horizontal="right" vertical="top" indent="1"/>
    </xf>
    <xf numFmtId="0" fontId="90" fillId="49" borderId="72" xfId="0" applyNumberFormat="1" applyFont="1" applyFill="1" applyBorder="1" applyAlignment="1" applyProtection="1">
      <alignment horizontal="center" wrapText="1"/>
    </xf>
    <xf numFmtId="0" fontId="15" fillId="49" borderId="72" xfId="0" applyNumberFormat="1" applyFont="1" applyFill="1" applyBorder="1" applyAlignment="1" applyProtection="1">
      <alignment horizontal="center" wrapText="1"/>
    </xf>
    <xf numFmtId="0" fontId="15" fillId="49" borderId="85" xfId="0" applyNumberFormat="1" applyFont="1" applyFill="1" applyBorder="1" applyAlignment="1" applyProtection="1">
      <alignment horizontal="center" vertical="center"/>
    </xf>
    <xf numFmtId="0" fontId="10" fillId="0" borderId="72" xfId="0" applyNumberFormat="1" applyFont="1" applyBorder="1" applyAlignment="1" applyProtection="1">
      <alignment horizontal="center" wrapText="1"/>
    </xf>
    <xf numFmtId="0" fontId="28" fillId="9" borderId="0" xfId="0" applyNumberFormat="1" applyFont="1" applyFill="1" applyBorder="1" applyAlignment="1" applyProtection="1">
      <alignment horizontal="center" wrapText="1"/>
    </xf>
    <xf numFmtId="0" fontId="28" fillId="9" borderId="78" xfId="0" applyNumberFormat="1" applyFont="1" applyFill="1" applyBorder="1" applyAlignment="1" applyProtection="1">
      <alignment horizontal="center" wrapText="1"/>
    </xf>
    <xf numFmtId="0" fontId="0" fillId="0" borderId="74" xfId="0" applyNumberFormat="1" applyBorder="1" applyAlignment="1" applyProtection="1"/>
    <xf numFmtId="0" fontId="0" fillId="0" borderId="75" xfId="0" applyNumberFormat="1" applyBorder="1" applyAlignment="1" applyProtection="1"/>
    <xf numFmtId="0" fontId="0" fillId="0" borderId="14" xfId="0" applyNumberFormat="1" applyBorder="1" applyAlignment="1" applyProtection="1"/>
    <xf numFmtId="0" fontId="0" fillId="0" borderId="0" xfId="0" applyNumberFormat="1" applyBorder="1" applyAlignment="1" applyProtection="1"/>
    <xf numFmtId="0" fontId="0" fillId="0" borderId="77" xfId="0" applyNumberFormat="1" applyBorder="1" applyAlignment="1" applyProtection="1"/>
    <xf numFmtId="0" fontId="0" fillId="0" borderId="78" xfId="0" applyNumberFormat="1" applyBorder="1" applyAlignment="1" applyProtection="1"/>
    <xf numFmtId="0" fontId="88" fillId="9" borderId="84" xfId="0" applyNumberFormat="1" applyFont="1" applyFill="1" applyBorder="1" applyAlignment="1" applyProtection="1">
      <alignment horizontal="right" vertical="center" wrapText="1" indent="1"/>
    </xf>
    <xf numFmtId="0" fontId="88" fillId="9" borderId="48" xfId="0" applyFont="1" applyFill="1" applyBorder="1" applyAlignment="1" applyProtection="1">
      <alignment horizontal="right" vertical="center" wrapText="1" indent="1"/>
    </xf>
    <xf numFmtId="0" fontId="88" fillId="9" borderId="77" xfId="0" applyFont="1" applyFill="1" applyBorder="1" applyAlignment="1" applyProtection="1">
      <alignment horizontal="right" vertical="center" wrapText="1" indent="1"/>
    </xf>
    <xf numFmtId="0" fontId="88" fillId="9" borderId="49" xfId="0" applyFont="1" applyFill="1" applyBorder="1" applyAlignment="1" applyProtection="1">
      <alignment horizontal="right" vertical="center" wrapText="1" indent="1"/>
    </xf>
    <xf numFmtId="0" fontId="0" fillId="0" borderId="37" xfId="0" applyNumberFormat="1" applyFont="1" applyBorder="1" applyAlignment="1" applyProtection="1">
      <alignment horizontal="left" vertical="center" indent="1"/>
    </xf>
    <xf numFmtId="0" fontId="0" fillId="0" borderId="23" xfId="0" applyFont="1" applyBorder="1" applyAlignment="1" applyProtection="1">
      <alignment horizontal="left" vertical="center" indent="1"/>
    </xf>
    <xf numFmtId="0" fontId="0" fillId="0" borderId="24" xfId="0" applyFont="1" applyBorder="1" applyAlignment="1" applyProtection="1">
      <alignment horizontal="left" vertical="center" indent="1"/>
    </xf>
    <xf numFmtId="0" fontId="0" fillId="0" borderId="38" xfId="0" applyNumberFormat="1" applyFont="1" applyBorder="1" applyAlignment="1" applyProtection="1">
      <alignment horizontal="left" vertical="center" indent="1"/>
    </xf>
    <xf numFmtId="0" fontId="0" fillId="0" borderId="18" xfId="0" applyFont="1" applyBorder="1" applyAlignment="1" applyProtection="1">
      <alignment horizontal="left" vertical="center" indent="1"/>
    </xf>
    <xf numFmtId="0" fontId="0" fillId="0" borderId="19" xfId="0" applyFont="1" applyBorder="1" applyAlignment="1" applyProtection="1">
      <alignment horizontal="left" vertical="center" indent="1"/>
    </xf>
    <xf numFmtId="0" fontId="0" fillId="0" borderId="39" xfId="0" applyNumberFormat="1" applyFont="1" applyBorder="1" applyAlignment="1" applyProtection="1">
      <alignment horizontal="left" vertical="center" indent="1"/>
    </xf>
    <xf numFmtId="0" fontId="0" fillId="0" borderId="26" xfId="0" applyFont="1" applyBorder="1" applyAlignment="1" applyProtection="1">
      <alignment horizontal="left" vertical="center" indent="1"/>
    </xf>
    <xf numFmtId="0" fontId="0" fillId="0" borderId="27" xfId="0" applyFont="1" applyBorder="1" applyAlignment="1" applyProtection="1">
      <alignment horizontal="left" vertical="center" indent="1"/>
    </xf>
    <xf numFmtId="0" fontId="11" fillId="0" borderId="74" xfId="0" applyNumberFormat="1" applyFont="1" applyBorder="1" applyAlignment="1" applyProtection="1">
      <alignment horizontal="left" vertical="center" wrapText="1" indent="1"/>
    </xf>
    <xf numFmtId="0" fontId="11" fillId="0" borderId="75" xfId="0" applyFont="1" applyBorder="1" applyAlignment="1" applyProtection="1">
      <alignment horizontal="left" vertical="center" wrapText="1" indent="1"/>
    </xf>
    <xf numFmtId="0" fontId="11" fillId="0" borderId="76" xfId="0" applyFont="1" applyBorder="1" applyAlignment="1" applyProtection="1">
      <alignment horizontal="left" vertical="center" wrapText="1" indent="1"/>
    </xf>
    <xf numFmtId="0" fontId="11" fillId="0" borderId="84"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6" xfId="0" applyFont="1" applyBorder="1" applyAlignment="1" applyProtection="1">
      <alignment horizontal="left" vertical="center" wrapText="1" indent="1"/>
    </xf>
    <xf numFmtId="0" fontId="11" fillId="0" borderId="77" xfId="0" applyFont="1" applyBorder="1" applyAlignment="1" applyProtection="1">
      <alignment horizontal="left" vertical="center" wrapText="1" indent="1"/>
    </xf>
    <xf numFmtId="0" fontId="11" fillId="0" borderId="78" xfId="0" applyFont="1" applyBorder="1" applyAlignment="1" applyProtection="1">
      <alignment horizontal="left" vertical="center" wrapText="1" indent="1"/>
    </xf>
    <xf numFmtId="0" fontId="11" fillId="0" borderId="79" xfId="0" applyFont="1" applyBorder="1" applyAlignment="1" applyProtection="1">
      <alignment horizontal="left" vertical="center" wrapText="1" indent="1"/>
    </xf>
    <xf numFmtId="0" fontId="93" fillId="48" borderId="73" xfId="646" applyNumberFormat="1" applyFont="1" applyFill="1" applyBorder="1" applyAlignment="1" applyProtection="1">
      <alignment horizontal="center" vertical="center" shrinkToFit="1"/>
    </xf>
    <xf numFmtId="0" fontId="0" fillId="0" borderId="73" xfId="0" applyNumberFormat="1" applyBorder="1" applyAlignment="1" applyProtection="1">
      <alignment horizontal="center" vertical="center" shrinkToFit="1"/>
    </xf>
    <xf numFmtId="0" fontId="90" fillId="48" borderId="81" xfId="0" applyFont="1" applyFill="1" applyBorder="1" applyAlignment="1" applyProtection="1">
      <alignment horizontal="left" vertical="center" indent="1" shrinkToFit="1"/>
    </xf>
    <xf numFmtId="0" fontId="10" fillId="48" borderId="81" xfId="0" applyFont="1" applyFill="1" applyBorder="1" applyAlignment="1" applyProtection="1">
      <alignment horizontal="left" vertical="center" indent="1" shrinkToFit="1"/>
    </xf>
    <xf numFmtId="0" fontId="10" fillId="48" borderId="82" xfId="0" applyFont="1" applyFill="1" applyBorder="1" applyAlignment="1" applyProtection="1">
      <alignment horizontal="left" vertical="center" indent="1" shrinkToFit="1"/>
    </xf>
    <xf numFmtId="0" fontId="0" fillId="0" borderId="53" xfId="0" applyFont="1" applyBorder="1" applyAlignment="1" applyProtection="1">
      <alignment horizontal="left" vertical="center"/>
    </xf>
    <xf numFmtId="0" fontId="0" fillId="0" borderId="88" xfId="0" applyFont="1" applyBorder="1" applyAlignment="1" applyProtection="1">
      <alignment horizontal="left" vertical="center"/>
    </xf>
    <xf numFmtId="0" fontId="15" fillId="10" borderId="74" xfId="0" applyNumberFormat="1" applyFont="1" applyFill="1" applyBorder="1" applyAlignment="1" applyProtection="1">
      <alignment horizontal="left" vertical="center" wrapText="1" indent="1"/>
    </xf>
    <xf numFmtId="0" fontId="15" fillId="10" borderId="75" xfId="0" applyNumberFormat="1" applyFont="1" applyFill="1" applyBorder="1" applyAlignment="1" applyProtection="1">
      <alignment horizontal="left" vertical="center" wrapText="1" indent="1"/>
    </xf>
    <xf numFmtId="0" fontId="15" fillId="10" borderId="114" xfId="0" applyNumberFormat="1" applyFont="1" applyFill="1" applyBorder="1" applyAlignment="1" applyProtection="1">
      <alignment horizontal="left" vertical="center" wrapText="1" indent="1"/>
    </xf>
    <xf numFmtId="0" fontId="0" fillId="0" borderId="84" xfId="0" applyBorder="1"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115" xfId="0" applyBorder="1" applyAlignment="1" applyProtection="1">
      <alignment horizontal="left" vertical="center" wrapText="1" indent="1"/>
    </xf>
    <xf numFmtId="0" fontId="15" fillId="10" borderId="116" xfId="0" applyNumberFormat="1" applyFont="1" applyFill="1" applyBorder="1" applyAlignment="1" applyProtection="1">
      <alignment horizontal="right" vertical="center" wrapText="1" indent="1"/>
    </xf>
    <xf numFmtId="0" fontId="15" fillId="10" borderId="98" xfId="0" applyNumberFormat="1" applyFont="1" applyFill="1" applyBorder="1" applyAlignment="1" applyProtection="1">
      <alignment horizontal="right" vertical="center" wrapText="1" indent="1"/>
    </xf>
    <xf numFmtId="0" fontId="15" fillId="0" borderId="117" xfId="0" applyFont="1" applyBorder="1" applyAlignment="1" applyProtection="1">
      <alignment horizontal="right" vertical="center" wrapText="1" indent="1"/>
    </xf>
    <xf numFmtId="0" fontId="15" fillId="0" borderId="113" xfId="0" applyFont="1" applyBorder="1" applyAlignment="1" applyProtection="1">
      <alignment horizontal="right" vertical="center" wrapText="1" indent="1"/>
    </xf>
    <xf numFmtId="166" fontId="25" fillId="10" borderId="98" xfId="0" applyNumberFormat="1" applyFont="1" applyFill="1" applyBorder="1" applyAlignment="1" applyProtection="1">
      <alignment horizontal="center" vertical="center"/>
    </xf>
    <xf numFmtId="166" fontId="25" fillId="0" borderId="113" xfId="0" applyNumberFormat="1" applyFont="1" applyBorder="1" applyAlignment="1" applyProtection="1">
      <alignment horizontal="center" vertical="center"/>
    </xf>
    <xf numFmtId="0" fontId="15" fillId="10" borderId="99" xfId="0" applyFont="1" applyFill="1" applyBorder="1" applyAlignment="1" applyProtection="1">
      <alignment horizontal="left" vertical="center" wrapText="1"/>
    </xf>
    <xf numFmtId="0" fontId="15" fillId="0" borderId="57" xfId="0" applyFont="1" applyBorder="1" applyAlignment="1" applyProtection="1">
      <alignment horizontal="left" vertical="center" wrapText="1"/>
    </xf>
    <xf numFmtId="3" fontId="15" fillId="10" borderId="6" xfId="0" applyNumberFormat="1" applyFont="1" applyFill="1" applyBorder="1" applyAlignment="1" applyProtection="1">
      <alignment horizontal="left" vertical="center"/>
    </xf>
    <xf numFmtId="3" fontId="15" fillId="10" borderId="79" xfId="0" applyNumberFormat="1" applyFont="1" applyFill="1" applyBorder="1" applyAlignment="1" applyProtection="1">
      <alignment horizontal="left" vertical="center"/>
    </xf>
    <xf numFmtId="0" fontId="32" fillId="11" borderId="84" xfId="0" applyFont="1" applyFill="1" applyBorder="1" applyAlignment="1" applyProtection="1">
      <alignment vertical="center"/>
    </xf>
    <xf numFmtId="0" fontId="15" fillId="0" borderId="0" xfId="0" applyFont="1" applyBorder="1" applyAlignment="1" applyProtection="1">
      <alignment vertical="center"/>
    </xf>
    <xf numFmtId="0" fontId="15" fillId="0" borderId="6" xfId="0" applyFont="1" applyBorder="1" applyAlignment="1" applyProtection="1">
      <alignment vertical="center"/>
    </xf>
    <xf numFmtId="0" fontId="0" fillId="0" borderId="92" xfId="0" quotePrefix="1" applyFont="1" applyBorder="1" applyAlignment="1" applyProtection="1">
      <alignment horizontal="left" vertical="top" wrapText="1"/>
    </xf>
    <xf numFmtId="0" fontId="0" fillId="0" borderId="92" xfId="0" applyFont="1" applyBorder="1" applyAlignment="1" applyProtection="1">
      <alignment horizontal="left" vertical="top" wrapText="1"/>
    </xf>
    <xf numFmtId="0" fontId="0" fillId="0" borderId="93" xfId="0" applyFont="1" applyBorder="1" applyAlignment="1" applyProtection="1">
      <alignment horizontal="left" vertical="top" wrapText="1"/>
    </xf>
    <xf numFmtId="0" fontId="0" fillId="0" borderId="146" xfId="0" applyBorder="1" applyAlignment="1" applyProtection="1"/>
    <xf numFmtId="0" fontId="0" fillId="0" borderId="81" xfId="0" applyBorder="1" applyAlignment="1"/>
    <xf numFmtId="0" fontId="0" fillId="0" borderId="138" xfId="0" applyBorder="1" applyAlignment="1"/>
    <xf numFmtId="0" fontId="0" fillId="0" borderId="142" xfId="0" applyBorder="1" applyAlignment="1" applyProtection="1"/>
    <xf numFmtId="0" fontId="0" fillId="0" borderId="75" xfId="0" applyBorder="1" applyAlignment="1"/>
    <xf numFmtId="0" fontId="0" fillId="0" borderId="114" xfId="0" applyBorder="1" applyAlignment="1"/>
    <xf numFmtId="0" fontId="0" fillId="0" borderId="139" xfId="0" applyBorder="1" applyAlignment="1" applyProtection="1"/>
    <xf numFmtId="0" fontId="0" fillId="0" borderId="78" xfId="0" applyBorder="1" applyAlignment="1"/>
    <xf numFmtId="0" fontId="0" fillId="0" borderId="144" xfId="0" applyBorder="1" applyAlignment="1"/>
    <xf numFmtId="0" fontId="0" fillId="63" borderId="80" xfId="0" applyNumberFormat="1" applyFill="1" applyBorder="1" applyAlignment="1" applyProtection="1">
      <alignment vertical="top" wrapText="1"/>
      <protection locked="0"/>
    </xf>
    <xf numFmtId="0" fontId="0" fillId="63" borderId="81" xfId="0" applyFill="1" applyBorder="1" applyAlignment="1" applyProtection="1">
      <alignment vertical="top" wrapText="1"/>
      <protection locked="0"/>
    </xf>
    <xf numFmtId="0" fontId="0" fillId="63" borderId="138" xfId="0" applyFill="1" applyBorder="1" applyAlignment="1" applyProtection="1">
      <alignment vertical="top" wrapText="1"/>
      <protection locked="0"/>
    </xf>
    <xf numFmtId="0" fontId="15" fillId="10" borderId="146" xfId="0" applyFont="1" applyFill="1" applyBorder="1" applyAlignment="1" applyProtection="1">
      <alignment horizontal="left" vertical="center" indent="1"/>
    </xf>
    <xf numFmtId="0" fontId="15" fillId="10" borderId="81" xfId="0" applyFont="1" applyFill="1" applyBorder="1" applyAlignment="1" applyProtection="1">
      <alignment horizontal="left" vertical="center" indent="1"/>
    </xf>
    <xf numFmtId="0" fontId="15" fillId="10" borderId="138" xfId="0" applyFont="1" applyFill="1" applyBorder="1" applyAlignment="1" applyProtection="1">
      <alignment horizontal="left" vertical="center" indent="1"/>
    </xf>
    <xf numFmtId="0" fontId="0" fillId="0" borderId="135" xfId="0" applyBorder="1" applyAlignment="1">
      <alignment horizontal="center" wrapText="1"/>
    </xf>
    <xf numFmtId="0" fontId="0" fillId="0" borderId="139" xfId="0" applyBorder="1" applyAlignment="1">
      <alignment horizontal="center" wrapText="1"/>
    </xf>
    <xf numFmtId="0" fontId="0" fillId="0" borderId="125" xfId="0" applyFill="1" applyBorder="1" applyAlignment="1" applyProtection="1">
      <alignment horizontal="center" wrapText="1"/>
    </xf>
    <xf numFmtId="0" fontId="0" fillId="0" borderId="73" xfId="0" applyBorder="1" applyAlignment="1">
      <alignment horizontal="center" wrapText="1"/>
    </xf>
    <xf numFmtId="0" fontId="137" fillId="0" borderId="125" xfId="0" applyFont="1" applyFill="1" applyBorder="1" applyAlignment="1" applyProtection="1">
      <alignment horizontal="center" wrapText="1"/>
    </xf>
    <xf numFmtId="0" fontId="137" fillId="0" borderId="73" xfId="0" applyFont="1" applyBorder="1" applyAlignment="1">
      <alignment horizontal="center" wrapText="1"/>
    </xf>
    <xf numFmtId="0" fontId="0" fillId="0" borderId="83" xfId="0" applyFont="1" applyFill="1" applyBorder="1" applyAlignment="1" applyProtection="1">
      <alignment horizontal="center" wrapText="1"/>
    </xf>
    <xf numFmtId="0" fontId="0" fillId="0" borderId="28" xfId="0" applyFont="1" applyBorder="1" applyAlignment="1">
      <alignment horizontal="center" wrapText="1"/>
    </xf>
    <xf numFmtId="0" fontId="0" fillId="0" borderId="90" xfId="0" applyFont="1" applyBorder="1" applyAlignment="1">
      <alignment horizontal="center" wrapText="1"/>
    </xf>
    <xf numFmtId="0" fontId="0" fillId="0" borderId="77" xfId="0" applyFont="1" applyBorder="1" applyAlignment="1">
      <alignment horizontal="center" wrapText="1"/>
    </xf>
    <xf numFmtId="0" fontId="0" fillId="0" borderId="78" xfId="0" applyFont="1" applyBorder="1" applyAlignment="1">
      <alignment horizontal="center" wrapText="1"/>
    </xf>
    <xf numFmtId="0" fontId="0" fillId="0" borderId="79" xfId="0" applyFont="1" applyBorder="1" applyAlignment="1">
      <alignment horizontal="center" wrapText="1"/>
    </xf>
    <xf numFmtId="2" fontId="0" fillId="63" borderId="80" xfId="0" applyNumberFormat="1" applyFill="1" applyBorder="1" applyAlignment="1" applyProtection="1">
      <alignment horizontal="center"/>
      <protection locked="0"/>
    </xf>
    <xf numFmtId="2" fontId="0" fillId="63" borderId="81" xfId="0" applyNumberFormat="1" applyFill="1" applyBorder="1" applyAlignment="1" applyProtection="1">
      <alignment horizontal="center"/>
      <protection locked="0"/>
    </xf>
    <xf numFmtId="0" fontId="0" fillId="7" borderId="146" xfId="0" applyFill="1" applyBorder="1" applyAlignment="1">
      <alignment horizontal="left" vertical="center" wrapText="1" indent="1"/>
    </xf>
    <xf numFmtId="0" fontId="0" fillId="7" borderId="81" xfId="0" applyFill="1" applyBorder="1" applyAlignment="1">
      <alignment horizontal="left" vertical="center" wrapText="1" indent="1"/>
    </xf>
    <xf numFmtId="0" fontId="0" fillId="7" borderId="138" xfId="0" applyFill="1" applyBorder="1" applyAlignment="1">
      <alignment horizontal="left" vertical="center" wrapText="1" indent="1"/>
    </xf>
    <xf numFmtId="0" fontId="0" fillId="0" borderId="80" xfId="0" applyNumberFormat="1" applyFont="1" applyFill="1" applyBorder="1" applyAlignment="1" applyProtection="1">
      <alignment horizontal="center" wrapText="1"/>
    </xf>
    <xf numFmtId="0" fontId="0" fillId="0" borderId="81" xfId="0" applyNumberFormat="1" applyBorder="1" applyAlignment="1">
      <alignment horizontal="center" wrapText="1"/>
    </xf>
    <xf numFmtId="0" fontId="0" fillId="0" borderId="138" xfId="0" applyNumberFormat="1" applyBorder="1" applyAlignment="1">
      <alignment horizontal="center" wrapText="1"/>
    </xf>
    <xf numFmtId="0" fontId="0" fillId="63" borderId="80" xfId="0" applyNumberFormat="1" applyFill="1" applyBorder="1" applyAlignment="1" applyProtection="1">
      <alignment horizontal="left" vertical="top" wrapText="1" indent="1"/>
      <protection locked="0"/>
    </xf>
    <xf numFmtId="0" fontId="0" fillId="63" borderId="81" xfId="0" applyNumberFormat="1" applyFill="1" applyBorder="1" applyAlignment="1" applyProtection="1">
      <alignment horizontal="left" vertical="top" wrapText="1" indent="1"/>
      <protection locked="0"/>
    </xf>
    <xf numFmtId="0" fontId="0" fillId="63" borderId="138" xfId="0" applyNumberFormat="1" applyFill="1" applyBorder="1" applyAlignment="1" applyProtection="1">
      <alignment horizontal="left" vertical="top" wrapText="1" indent="1"/>
      <protection locked="0"/>
    </xf>
    <xf numFmtId="0" fontId="128" fillId="0" borderId="80" xfId="0" applyNumberFormat="1" applyFont="1" applyFill="1" applyBorder="1" applyAlignment="1" applyProtection="1">
      <alignment horizontal="left" vertical="center"/>
    </xf>
    <xf numFmtId="0" fontId="8" fillId="0" borderId="81" xfId="0" applyNumberFormat="1" applyFont="1" applyBorder="1" applyAlignment="1">
      <alignment horizontal="left"/>
    </xf>
    <xf numFmtId="0" fontId="8" fillId="0" borderId="138" xfId="0" applyNumberFormat="1" applyFont="1" applyBorder="1" applyAlignment="1">
      <alignment horizontal="left"/>
    </xf>
    <xf numFmtId="0" fontId="0" fillId="0" borderId="146" xfId="0" applyFill="1" applyBorder="1" applyAlignment="1" applyProtection="1">
      <alignment horizontal="right" vertical="center"/>
    </xf>
    <xf numFmtId="0" fontId="0" fillId="0" borderId="81" xfId="0" applyFill="1" applyBorder="1" applyAlignment="1" applyProtection="1">
      <alignment horizontal="right" vertical="center"/>
    </xf>
    <xf numFmtId="0" fontId="0" fillId="0" borderId="82" xfId="0" applyFill="1" applyBorder="1" applyAlignment="1" applyProtection="1">
      <alignment horizontal="right" vertical="center"/>
    </xf>
    <xf numFmtId="0" fontId="0" fillId="63" borderId="80" xfId="0" applyFill="1" applyBorder="1" applyAlignment="1" applyProtection="1">
      <alignment horizontal="left" vertical="top" shrinkToFit="1"/>
      <protection locked="0"/>
    </xf>
    <xf numFmtId="0" fontId="0" fillId="63" borderId="81" xfId="0" applyFill="1" applyBorder="1" applyAlignment="1">
      <alignment horizontal="left" vertical="top" shrinkToFit="1"/>
    </xf>
    <xf numFmtId="0" fontId="0" fillId="63" borderId="82" xfId="0" applyFill="1" applyBorder="1" applyAlignment="1">
      <alignment horizontal="left" vertical="top" shrinkToFit="1"/>
    </xf>
    <xf numFmtId="0" fontId="128" fillId="0" borderId="80" xfId="0" applyFont="1" applyFill="1" applyBorder="1" applyAlignment="1" applyProtection="1">
      <alignment horizontal="left" vertical="center" shrinkToFit="1"/>
    </xf>
    <xf numFmtId="0" fontId="128" fillId="0" borderId="81" xfId="0" applyFont="1" applyBorder="1" applyAlignment="1" applyProtection="1">
      <alignment horizontal="left" vertical="center" shrinkToFit="1"/>
    </xf>
    <xf numFmtId="0" fontId="0" fillId="0" borderId="81" xfId="0" applyBorder="1" applyAlignment="1">
      <alignment horizontal="left" vertical="center" shrinkToFit="1"/>
    </xf>
    <xf numFmtId="0" fontId="0" fillId="0" borderId="138" xfId="0" applyBorder="1" applyAlignment="1">
      <alignment horizontal="left" vertical="center" shrinkToFit="1"/>
    </xf>
    <xf numFmtId="49" fontId="0" fillId="0" borderId="150" xfId="0" applyNumberFormat="1" applyBorder="1" applyAlignment="1" applyProtection="1">
      <alignment horizontal="left" vertical="center" wrapText="1" indent="1"/>
    </xf>
    <xf numFmtId="49" fontId="0" fillId="0" borderId="71" xfId="0" applyNumberFormat="1" applyBorder="1" applyAlignment="1">
      <alignment horizontal="left" vertical="center" wrapText="1" indent="1"/>
    </xf>
    <xf numFmtId="49" fontId="0" fillId="0" borderId="157" xfId="0" applyNumberFormat="1" applyBorder="1" applyAlignment="1">
      <alignment horizontal="left" vertical="center" wrapText="1" indent="1"/>
    </xf>
    <xf numFmtId="49" fontId="0" fillId="0" borderId="72" xfId="0" applyNumberFormat="1" applyBorder="1" applyAlignment="1">
      <alignment horizontal="left" vertical="center" wrapText="1" indent="1"/>
    </xf>
    <xf numFmtId="49" fontId="0" fillId="63" borderId="74" xfId="0" applyNumberFormat="1" applyFill="1" applyBorder="1" applyAlignment="1" applyProtection="1">
      <alignment horizontal="center" vertical="center" wrapText="1"/>
      <protection locked="0"/>
    </xf>
    <xf numFmtId="49" fontId="0" fillId="63" borderId="72" xfId="0" applyNumberFormat="1" applyFill="1" applyBorder="1" applyAlignment="1" applyProtection="1">
      <alignment horizontal="center" vertical="center" wrapText="1"/>
      <protection locked="0"/>
    </xf>
    <xf numFmtId="0" fontId="0" fillId="0" borderId="73" xfId="0" applyFill="1" applyBorder="1" applyAlignment="1" applyProtection="1">
      <alignment horizontal="left" vertical="center" wrapText="1" indent="1"/>
    </xf>
    <xf numFmtId="0" fontId="0" fillId="0" borderId="73" xfId="0" applyBorder="1" applyAlignment="1">
      <alignment horizontal="left" vertical="center" wrapText="1" indent="1"/>
    </xf>
    <xf numFmtId="0" fontId="88" fillId="0" borderId="73" xfId="0" applyFont="1" applyBorder="1" applyAlignment="1" applyProtection="1">
      <alignment horizontal="left" vertical="center" wrapText="1" indent="1"/>
    </xf>
    <xf numFmtId="0" fontId="88" fillId="0" borderId="73" xfId="0" applyFont="1" applyBorder="1" applyAlignment="1">
      <alignment horizontal="left" vertical="center" wrapText="1" indent="1"/>
    </xf>
    <xf numFmtId="0" fontId="0" fillId="0" borderId="80" xfId="0" applyFill="1" applyBorder="1" applyAlignment="1" applyProtection="1">
      <alignment horizontal="left" vertical="center" wrapText="1" indent="1"/>
    </xf>
    <xf numFmtId="0" fontId="0" fillId="0" borderId="81" xfId="0" applyBorder="1" applyAlignment="1">
      <alignment horizontal="left" vertical="center" wrapText="1" indent="1"/>
    </xf>
    <xf numFmtId="0" fontId="0" fillId="0" borderId="82" xfId="0" applyBorder="1" applyAlignment="1">
      <alignment horizontal="left" vertical="center" wrapText="1" indent="1"/>
    </xf>
    <xf numFmtId="0" fontId="0" fillId="63" borderId="80" xfId="0" applyFill="1" applyBorder="1" applyAlignment="1" applyProtection="1">
      <alignment horizontal="left" vertical="center" wrapText="1" indent="1"/>
      <protection locked="0"/>
    </xf>
    <xf numFmtId="0" fontId="0" fillId="63" borderId="81" xfId="0" applyFill="1" applyBorder="1" applyAlignment="1" applyProtection="1">
      <alignment horizontal="left" vertical="center" wrapText="1" indent="1"/>
      <protection locked="0"/>
    </xf>
    <xf numFmtId="0" fontId="0" fillId="63" borderId="138" xfId="0" applyFill="1" applyBorder="1" applyAlignment="1" applyProtection="1">
      <alignment horizontal="left" vertical="center" wrapText="1" indent="1"/>
      <protection locked="0"/>
    </xf>
    <xf numFmtId="0" fontId="0" fillId="63" borderId="81" xfId="0" applyNumberFormat="1" applyFill="1" applyBorder="1" applyAlignment="1" applyProtection="1">
      <alignment horizontal="left" vertical="top" wrapText="1"/>
      <protection locked="0"/>
    </xf>
    <xf numFmtId="0" fontId="0" fillId="63" borderId="138" xfId="0" applyNumberFormat="1" applyFill="1" applyBorder="1" applyAlignment="1" applyProtection="1">
      <alignment horizontal="left" vertical="top" wrapText="1"/>
      <protection locked="0"/>
    </xf>
    <xf numFmtId="0" fontId="0" fillId="63" borderId="123" xfId="0" applyFill="1" applyBorder="1" applyAlignment="1" applyProtection="1">
      <alignment horizontal="left" vertical="top" shrinkToFit="1"/>
      <protection locked="0"/>
    </xf>
    <xf numFmtId="0" fontId="0" fillId="63" borderId="102" xfId="0" applyFill="1" applyBorder="1" applyAlignment="1">
      <alignment horizontal="left" vertical="top" shrinkToFit="1"/>
    </xf>
    <xf numFmtId="0" fontId="0" fillId="63" borderId="122" xfId="0" applyFill="1" applyBorder="1" applyAlignment="1">
      <alignment horizontal="left" vertical="top" shrinkToFit="1"/>
    </xf>
    <xf numFmtId="0" fontId="0" fillId="63" borderId="123" xfId="0" applyNumberFormat="1" applyFont="1" applyFill="1" applyBorder="1" applyAlignment="1" applyProtection="1">
      <alignment horizontal="left" vertical="top" wrapText="1"/>
      <protection locked="0"/>
    </xf>
    <xf numFmtId="0" fontId="0" fillId="63" borderId="102" xfId="0" applyNumberFormat="1" applyFill="1" applyBorder="1" applyAlignment="1" applyProtection="1">
      <alignment horizontal="left" vertical="top" wrapText="1"/>
      <protection locked="0"/>
    </xf>
    <xf numFmtId="0" fontId="0" fillId="63" borderId="141" xfId="0" applyNumberFormat="1" applyFill="1" applyBorder="1" applyAlignment="1" applyProtection="1">
      <alignment horizontal="left" vertical="top" wrapText="1"/>
      <protection locked="0"/>
    </xf>
    <xf numFmtId="0" fontId="0" fillId="7" borderId="146" xfId="0" applyNumberFormat="1" applyFont="1" applyFill="1" applyBorder="1" applyAlignment="1" applyProtection="1">
      <alignment horizontal="left" vertical="center" wrapText="1" indent="1"/>
    </xf>
    <xf numFmtId="0" fontId="0" fillId="7" borderId="81" xfId="0" applyNumberFormat="1" applyFont="1" applyFill="1" applyBorder="1" applyAlignment="1" applyProtection="1">
      <alignment horizontal="left" vertical="center" wrapText="1" indent="1"/>
    </xf>
    <xf numFmtId="0" fontId="0" fillId="7" borderId="81" xfId="0" applyNumberFormat="1" applyFill="1" applyBorder="1" applyAlignment="1">
      <alignment horizontal="left" vertical="center" wrapText="1" indent="1"/>
    </xf>
    <xf numFmtId="0" fontId="0" fillId="7" borderId="138" xfId="0" applyNumberFormat="1" applyFill="1" applyBorder="1" applyAlignment="1">
      <alignment horizontal="left" vertical="center" wrapText="1" indent="1"/>
    </xf>
    <xf numFmtId="0" fontId="35" fillId="0" borderId="80" xfId="0" applyNumberFormat="1" applyFont="1" applyFill="1" applyBorder="1" applyAlignment="1" applyProtection="1">
      <alignment horizontal="center" wrapText="1"/>
    </xf>
    <xf numFmtId="0" fontId="0" fillId="0" borderId="82" xfId="0" applyNumberFormat="1" applyBorder="1" applyAlignment="1">
      <alignment horizontal="center" wrapText="1"/>
    </xf>
    <xf numFmtId="0" fontId="10" fillId="10" borderId="81" xfId="0" applyFont="1" applyFill="1" applyBorder="1" applyAlignment="1" applyProtection="1">
      <alignment horizontal="left" vertical="center" indent="1"/>
    </xf>
    <xf numFmtId="0" fontId="10" fillId="10" borderId="81" xfId="0" applyFont="1" applyFill="1" applyBorder="1" applyAlignment="1">
      <alignment horizontal="left" vertical="center" indent="1"/>
    </xf>
    <xf numFmtId="0" fontId="10" fillId="10" borderId="138" xfId="0" applyFont="1" applyFill="1" applyBorder="1" applyAlignment="1">
      <alignment horizontal="left" vertical="center" indent="1"/>
    </xf>
    <xf numFmtId="0" fontId="0" fillId="0" borderId="146" xfId="0" applyFill="1" applyBorder="1" applyAlignment="1" applyProtection="1">
      <alignment horizontal="center"/>
    </xf>
    <xf numFmtId="0" fontId="0" fillId="0" borderId="81" xfId="0" applyFill="1" applyBorder="1" applyAlignment="1" applyProtection="1">
      <alignment horizontal="center"/>
    </xf>
    <xf numFmtId="0" fontId="0" fillId="0" borderId="82" xfId="0" applyFill="1" applyBorder="1" applyAlignment="1" applyProtection="1">
      <alignment horizontal="center"/>
    </xf>
    <xf numFmtId="0" fontId="0" fillId="63" borderId="146" xfId="0" applyFill="1" applyBorder="1" applyAlignment="1" applyProtection="1">
      <alignment horizontal="left" vertical="top" indent="1" shrinkToFit="1"/>
      <protection locked="0"/>
    </xf>
    <xf numFmtId="0" fontId="0" fillId="63" borderId="81" xfId="0" applyFill="1" applyBorder="1" applyAlignment="1" applyProtection="1">
      <alignment horizontal="left" vertical="top" indent="1" shrinkToFit="1"/>
      <protection locked="0"/>
    </xf>
    <xf numFmtId="0" fontId="0" fillId="63" borderId="82" xfId="0" applyFill="1" applyBorder="1" applyAlignment="1" applyProtection="1">
      <alignment horizontal="left" vertical="top" indent="1" shrinkToFit="1"/>
      <protection locked="0"/>
    </xf>
    <xf numFmtId="0" fontId="139" fillId="7" borderId="137" xfId="0" applyFont="1" applyFill="1" applyBorder="1" applyAlignment="1" applyProtection="1">
      <alignment horizontal="left" vertical="center" wrapText="1" indent="1"/>
    </xf>
    <xf numFmtId="0" fontId="0" fillId="7" borderId="0" xfId="0" applyFill="1" applyBorder="1" applyAlignment="1">
      <alignment horizontal="left" vertical="center" wrapText="1" indent="1"/>
    </xf>
    <xf numFmtId="0" fontId="0" fillId="7" borderId="115" xfId="0" applyFill="1" applyBorder="1" applyAlignment="1">
      <alignment horizontal="left" vertical="center" wrapText="1" indent="1"/>
    </xf>
    <xf numFmtId="2" fontId="35" fillId="63" borderId="73" xfId="0" applyNumberFormat="1" applyFont="1" applyFill="1" applyBorder="1" applyAlignment="1" applyProtection="1">
      <alignment horizontal="center"/>
      <protection locked="0"/>
    </xf>
    <xf numFmtId="2" fontId="0" fillId="63" borderId="73" xfId="0" applyNumberFormat="1" applyFill="1" applyBorder="1" applyAlignment="1" applyProtection="1">
      <alignment horizontal="center"/>
      <protection locked="0"/>
    </xf>
    <xf numFmtId="0" fontId="0" fillId="0" borderId="0" xfId="0" applyNumberFormat="1" applyFill="1" applyBorder="1" applyAlignment="1" applyProtection="1"/>
    <xf numFmtId="0" fontId="29" fillId="0" borderId="0" xfId="0" applyNumberFormat="1" applyFont="1" applyFill="1" applyBorder="1" applyAlignment="1" applyProtection="1">
      <alignment horizontal="center" wrapText="1"/>
    </xf>
    <xf numFmtId="0" fontId="89" fillId="0" borderId="140" xfId="0" applyFont="1" applyFill="1" applyBorder="1" applyAlignment="1" applyProtection="1">
      <alignment horizontal="right" vertical="center" indent="1" shrinkToFit="1"/>
    </xf>
    <xf numFmtId="0" fontId="89" fillId="0" borderId="122" xfId="0" applyFont="1" applyBorder="1" applyAlignment="1" applyProtection="1">
      <alignment horizontal="right" vertical="center" indent="1" shrinkToFit="1"/>
    </xf>
    <xf numFmtId="0" fontId="0" fillId="63" borderId="123" xfId="0" applyNumberFormat="1" applyFont="1" applyFill="1" applyBorder="1" applyAlignment="1" applyProtection="1">
      <alignment horizontal="left" vertical="center" indent="1" shrinkToFit="1"/>
      <protection locked="0"/>
    </xf>
    <xf numFmtId="0" fontId="0" fillId="63" borderId="102" xfId="0" applyFill="1" applyBorder="1" applyAlignment="1" applyProtection="1">
      <alignment horizontal="left" vertical="center" indent="1" shrinkToFit="1"/>
      <protection locked="0"/>
    </xf>
    <xf numFmtId="0" fontId="0" fillId="63" borderId="122" xfId="0" applyFill="1" applyBorder="1" applyAlignment="1" applyProtection="1">
      <alignment horizontal="left" vertical="center" indent="1" shrinkToFit="1"/>
      <protection locked="0"/>
    </xf>
    <xf numFmtId="0" fontId="8" fillId="0" borderId="123" xfId="0" applyNumberFormat="1" applyFont="1" applyBorder="1" applyAlignment="1" applyProtection="1">
      <alignment horizontal="right" vertical="center" indent="1" shrinkToFit="1"/>
    </xf>
    <xf numFmtId="0" fontId="0" fillId="0" borderId="102" xfId="0" applyBorder="1" applyAlignment="1" applyProtection="1">
      <alignment horizontal="right" vertical="center" indent="1" shrinkToFit="1"/>
    </xf>
    <xf numFmtId="0" fontId="88" fillId="0" borderId="137" xfId="0" applyNumberFormat="1" applyFont="1" applyFill="1" applyBorder="1" applyAlignment="1" applyProtection="1">
      <alignment horizontal="right" vertical="center" wrapText="1" indent="1"/>
    </xf>
    <xf numFmtId="0" fontId="88" fillId="0" borderId="6" xfId="0" applyFont="1" applyFill="1" applyBorder="1" applyAlignment="1" applyProtection="1">
      <alignment horizontal="right" vertical="center" wrapText="1" indent="1"/>
    </xf>
    <xf numFmtId="0" fontId="88" fillId="0" borderId="139" xfId="0" applyFont="1" applyFill="1" applyBorder="1" applyAlignment="1" applyProtection="1">
      <alignment horizontal="right" vertical="center" wrapText="1" indent="1"/>
    </xf>
    <xf numFmtId="0" fontId="88" fillId="0" borderId="79" xfId="0" applyFont="1" applyFill="1" applyBorder="1" applyAlignment="1" applyProtection="1">
      <alignment horizontal="right" vertical="center" wrapText="1" indent="1"/>
    </xf>
    <xf numFmtId="0" fontId="0" fillId="63" borderId="18" xfId="0" applyNumberFormat="1" applyFont="1" applyFill="1" applyBorder="1" applyAlignment="1" applyProtection="1">
      <alignment horizontal="left" vertical="center" indent="1"/>
      <protection locked="0"/>
    </xf>
    <xf numFmtId="0" fontId="0" fillId="63" borderId="18" xfId="0" applyFont="1" applyFill="1" applyBorder="1" applyAlignment="1" applyProtection="1">
      <alignment horizontal="left" vertical="center" indent="1"/>
      <protection locked="0"/>
    </xf>
    <xf numFmtId="0" fontId="0" fillId="63" borderId="19" xfId="0" applyFont="1" applyFill="1" applyBorder="1" applyAlignment="1" applyProtection="1">
      <alignment horizontal="left" vertical="center" indent="1"/>
      <protection locked="0"/>
    </xf>
    <xf numFmtId="0" fontId="0" fillId="63" borderId="26" xfId="0" applyNumberFormat="1" applyFont="1" applyFill="1" applyBorder="1" applyAlignment="1" applyProtection="1">
      <alignment horizontal="left" vertical="center" indent="1"/>
      <protection locked="0"/>
    </xf>
    <xf numFmtId="0" fontId="0" fillId="63" borderId="26" xfId="0" applyFont="1" applyFill="1" applyBorder="1" applyAlignment="1" applyProtection="1">
      <alignment horizontal="left" vertical="center" indent="1"/>
      <protection locked="0"/>
    </xf>
    <xf numFmtId="0" fontId="0" fillId="63" borderId="27" xfId="0" applyFont="1" applyFill="1" applyBorder="1" applyAlignment="1" applyProtection="1">
      <alignment horizontal="left" vertical="center" indent="1"/>
      <protection locked="0"/>
    </xf>
    <xf numFmtId="0" fontId="8" fillId="0" borderId="74" xfId="0" applyNumberFormat="1" applyFont="1" applyBorder="1" applyAlignment="1" applyProtection="1">
      <alignment horizontal="right" vertical="center" indent="1" shrinkToFit="1"/>
    </xf>
    <xf numFmtId="0" fontId="0" fillId="0" borderId="75" xfId="0" applyBorder="1" applyAlignment="1" applyProtection="1">
      <alignment horizontal="right" vertical="center" indent="1" shrinkToFit="1"/>
    </xf>
    <xf numFmtId="0" fontId="15" fillId="10" borderId="132" xfId="0" applyNumberFormat="1" applyFont="1" applyFill="1" applyBorder="1" applyAlignment="1" applyProtection="1">
      <alignment horizontal="center" vertical="center"/>
    </xf>
    <xf numFmtId="0" fontId="15" fillId="10" borderId="133" xfId="0" applyFont="1" applyFill="1" applyBorder="1" applyAlignment="1" applyProtection="1">
      <alignment horizontal="center" vertical="center"/>
    </xf>
    <xf numFmtId="0" fontId="15" fillId="10" borderId="134" xfId="0" applyFont="1" applyFill="1" applyBorder="1" applyAlignment="1" applyProtection="1">
      <alignment horizontal="center" vertical="center"/>
    </xf>
    <xf numFmtId="0" fontId="8" fillId="0" borderId="135" xfId="0" applyNumberFormat="1" applyFont="1" applyFill="1" applyBorder="1" applyAlignment="1" applyProtection="1">
      <alignment horizontal="right" vertical="top" indent="1"/>
    </xf>
    <xf numFmtId="0" fontId="8" fillId="0" borderId="90" xfId="0" applyFont="1" applyFill="1" applyBorder="1" applyAlignment="1" applyProtection="1">
      <alignment horizontal="right" vertical="top" indent="1"/>
    </xf>
    <xf numFmtId="0" fontId="0" fillId="63" borderId="118" xfId="0" applyNumberFormat="1" applyFont="1" applyFill="1" applyBorder="1" applyAlignment="1" applyProtection="1">
      <alignment horizontal="left" vertical="center" indent="1"/>
      <protection locked="0"/>
    </xf>
    <xf numFmtId="0" fontId="0" fillId="63" borderId="118" xfId="0" applyFont="1" applyFill="1" applyBorder="1" applyAlignment="1" applyProtection="1">
      <alignment horizontal="left" vertical="center" indent="1"/>
      <protection locked="0"/>
    </xf>
    <xf numFmtId="0" fontId="0" fillId="63" borderId="119" xfId="0" applyFont="1" applyFill="1" applyBorder="1" applyAlignment="1" applyProtection="1">
      <alignment horizontal="left" vertical="center" indent="1"/>
      <protection locked="0"/>
    </xf>
    <xf numFmtId="0" fontId="0" fillId="0" borderId="127" xfId="0" applyNumberFormat="1" applyFont="1" applyFill="1" applyBorder="1" applyAlignment="1" applyProtection="1">
      <alignment horizontal="center" wrapText="1"/>
    </xf>
    <xf numFmtId="0" fontId="0" fillId="0" borderId="121" xfId="0" applyNumberFormat="1" applyFill="1" applyBorder="1" applyAlignment="1">
      <alignment horizontal="center" wrapText="1"/>
    </xf>
    <xf numFmtId="0" fontId="0" fillId="0" borderId="136" xfId="0" applyNumberFormat="1" applyFill="1" applyBorder="1" applyAlignment="1">
      <alignment horizontal="center" wrapText="1"/>
    </xf>
    <xf numFmtId="0" fontId="0" fillId="0" borderId="80" xfId="0" applyNumberFormat="1" applyFill="1" applyBorder="1" applyAlignment="1">
      <alignment horizontal="center" wrapText="1"/>
    </xf>
    <xf numFmtId="0" fontId="0" fillId="0" borderId="81" xfId="0" applyNumberFormat="1" applyFill="1" applyBorder="1" applyAlignment="1">
      <alignment horizontal="center" wrapText="1"/>
    </xf>
    <xf numFmtId="0" fontId="0" fillId="0" borderId="138" xfId="0" applyNumberFormat="1" applyFill="1" applyBorder="1" applyAlignment="1">
      <alignment horizontal="center" wrapText="1"/>
    </xf>
    <xf numFmtId="0" fontId="8" fillId="0" borderId="83" xfId="0" applyNumberFormat="1" applyFont="1" applyBorder="1" applyAlignment="1" applyProtection="1">
      <alignment horizontal="right" vertical="center" indent="1" shrinkToFit="1"/>
    </xf>
    <xf numFmtId="0" fontId="0" fillId="0" borderId="28" xfId="0" applyBorder="1" applyAlignment="1" applyProtection="1">
      <alignment horizontal="right" vertical="center" indent="1" shrinkToFit="1"/>
    </xf>
    <xf numFmtId="0" fontId="0" fillId="63" borderId="120" xfId="0" applyFont="1" applyFill="1" applyBorder="1" applyAlignment="1" applyProtection="1">
      <alignment horizontal="left" vertical="center" indent="1" shrinkToFit="1"/>
      <protection locked="0"/>
    </xf>
    <xf numFmtId="0" fontId="0" fillId="63" borderId="121" xfId="0" applyFont="1" applyFill="1" applyBorder="1" applyAlignment="1" applyProtection="1">
      <alignment horizontal="left" vertical="center" indent="1" shrinkToFit="1"/>
      <protection locked="0"/>
    </xf>
    <xf numFmtId="0" fontId="0" fillId="63" borderId="136" xfId="0" applyFont="1" applyFill="1" applyBorder="1" applyAlignment="1" applyProtection="1">
      <alignment horizontal="left" vertical="center" indent="1" shrinkToFit="1"/>
      <protection locked="0"/>
    </xf>
    <xf numFmtId="49" fontId="0" fillId="63" borderId="123" xfId="0" applyNumberFormat="1" applyFont="1" applyFill="1" applyBorder="1" applyAlignment="1" applyProtection="1">
      <alignment horizontal="left" vertical="center" indent="1" shrinkToFit="1"/>
      <protection locked="0"/>
    </xf>
    <xf numFmtId="49" fontId="0" fillId="63" borderId="102" xfId="0" applyNumberFormat="1" applyFont="1" applyFill="1" applyBorder="1" applyAlignment="1" applyProtection="1">
      <alignment horizontal="left" vertical="center" indent="1" shrinkToFit="1"/>
      <protection locked="0"/>
    </xf>
    <xf numFmtId="49" fontId="0" fillId="63" borderId="141" xfId="0" applyNumberFormat="1" applyFont="1" applyFill="1" applyBorder="1" applyAlignment="1" applyProtection="1">
      <alignment horizontal="left" vertical="center" indent="1" shrinkToFit="1"/>
      <protection locked="0"/>
    </xf>
    <xf numFmtId="0" fontId="28" fillId="0" borderId="0" xfId="0" applyNumberFormat="1" applyFont="1" applyFill="1" applyBorder="1" applyAlignment="1" applyProtection="1">
      <alignment horizontal="left" shrinkToFit="1"/>
    </xf>
    <xf numFmtId="0" fontId="11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0" fillId="63" borderId="80" xfId="0" applyFont="1" applyFill="1" applyBorder="1" applyAlignment="1" applyProtection="1">
      <alignment horizontal="left" vertical="center" indent="1" shrinkToFit="1"/>
      <protection locked="0"/>
    </xf>
    <xf numFmtId="0" fontId="0" fillId="63" borderId="81" xfId="0" applyFont="1" applyFill="1" applyBorder="1" applyAlignment="1" applyProtection="1">
      <alignment horizontal="left" vertical="center" indent="1" shrinkToFit="1"/>
      <protection locked="0"/>
    </xf>
    <xf numFmtId="0" fontId="0" fillId="63" borderId="138" xfId="0" applyFont="1" applyFill="1" applyBorder="1" applyAlignment="1" applyProtection="1">
      <alignment horizontal="left" vertical="center" indent="1" shrinkToFit="1"/>
      <protection locked="0"/>
    </xf>
    <xf numFmtId="0" fontId="40" fillId="63" borderId="80" xfId="2094" applyNumberFormat="1" applyFont="1" applyFill="1" applyBorder="1" applyAlignment="1" applyProtection="1">
      <alignment horizontal="left" indent="1"/>
      <protection locked="0"/>
    </xf>
    <xf numFmtId="0" fontId="40" fillId="63" borderId="81" xfId="0" applyNumberFormat="1" applyFont="1" applyFill="1" applyBorder="1" applyAlignment="1" applyProtection="1">
      <alignment horizontal="left" indent="1"/>
      <protection locked="0"/>
    </xf>
    <xf numFmtId="0" fontId="40" fillId="63" borderId="138" xfId="0" applyNumberFormat="1" applyFont="1" applyFill="1" applyBorder="1" applyAlignment="1" applyProtection="1">
      <alignment horizontal="left" indent="1"/>
      <protection locked="0"/>
    </xf>
    <xf numFmtId="0" fontId="0" fillId="0" borderId="128" xfId="0" applyNumberFormat="1" applyFont="1" applyFill="1" applyBorder="1" applyAlignment="1" applyProtection="1">
      <alignment vertical="top"/>
    </xf>
    <xf numFmtId="0" fontId="0" fillId="0" borderId="81" xfId="0" applyNumberFormat="1" applyFill="1" applyBorder="1" applyAlignment="1" applyProtection="1">
      <alignment vertical="top"/>
    </xf>
    <xf numFmtId="0" fontId="0" fillId="0" borderId="138" xfId="0" applyNumberFormat="1" applyFill="1" applyBorder="1" applyAlignment="1" applyProtection="1">
      <alignment vertical="top"/>
    </xf>
    <xf numFmtId="0" fontId="128" fillId="0" borderId="80" xfId="0" applyNumberFormat="1" applyFont="1" applyFill="1" applyBorder="1" applyAlignment="1" applyProtection="1">
      <alignment vertical="center"/>
    </xf>
    <xf numFmtId="0" fontId="128" fillId="0" borderId="81" xfId="0" applyNumberFormat="1" applyFont="1" applyFill="1" applyBorder="1" applyAlignment="1" applyProtection="1">
      <alignment vertical="center"/>
    </xf>
    <xf numFmtId="0" fontId="8" fillId="0" borderId="81" xfId="0" applyNumberFormat="1" applyFont="1" applyFill="1" applyBorder="1" applyAlignment="1">
      <alignment vertical="center"/>
    </xf>
    <xf numFmtId="0" fontId="8" fillId="0" borderId="138" xfId="0" applyNumberFormat="1" applyFont="1" applyFill="1" applyBorder="1" applyAlignment="1">
      <alignment vertical="center"/>
    </xf>
    <xf numFmtId="0" fontId="0" fillId="0" borderId="80" xfId="0" applyNumberFormat="1" applyFill="1" applyBorder="1" applyAlignment="1" applyProtection="1">
      <alignment horizontal="center" wrapText="1"/>
    </xf>
    <xf numFmtId="0" fontId="0" fillId="0" borderId="81" xfId="0" applyFill="1" applyBorder="1" applyAlignment="1">
      <alignment horizontal="center" wrapText="1"/>
    </xf>
    <xf numFmtId="0" fontId="0" fillId="0" borderId="138" xfId="0" applyFill="1" applyBorder="1" applyAlignment="1">
      <alignment horizontal="center" wrapText="1"/>
    </xf>
    <xf numFmtId="0" fontId="28" fillId="0" borderId="0" xfId="0" applyNumberFormat="1" applyFont="1" applyFill="1" applyBorder="1" applyAlignment="1" applyProtection="1">
      <alignment horizontal="center" wrapText="1"/>
    </xf>
    <xf numFmtId="0" fontId="0" fillId="0" borderId="0" xfId="0" applyNumberFormat="1" applyFill="1" applyBorder="1" applyAlignment="1" applyProtection="1">
      <alignment horizontal="center" wrapText="1"/>
    </xf>
    <xf numFmtId="0" fontId="0" fillId="63" borderId="73" xfId="0" applyFill="1" applyBorder="1" applyAlignment="1" applyProtection="1">
      <alignment horizontal="left" vertical="top" wrapText="1"/>
      <protection locked="0"/>
    </xf>
    <xf numFmtId="0" fontId="15" fillId="10" borderId="142" xfId="0" applyFont="1" applyFill="1" applyBorder="1" applyAlignment="1" applyProtection="1">
      <alignment horizontal="left" vertical="center" indent="1"/>
    </xf>
    <xf numFmtId="0" fontId="15" fillId="10" borderId="75" xfId="0" applyFont="1" applyFill="1" applyBorder="1" applyAlignment="1" applyProtection="1">
      <alignment horizontal="left" vertical="center" indent="1"/>
    </xf>
    <xf numFmtId="0" fontId="15" fillId="10" borderId="114" xfId="0" applyFont="1" applyFill="1" applyBorder="1" applyAlignment="1" applyProtection="1">
      <alignment horizontal="left" vertical="center" indent="1"/>
    </xf>
    <xf numFmtId="0" fontId="128" fillId="0" borderId="81" xfId="0" applyNumberFormat="1" applyFont="1" applyFill="1" applyBorder="1" applyAlignment="1" applyProtection="1">
      <alignment horizontal="left" vertical="center"/>
    </xf>
    <xf numFmtId="0" fontId="128" fillId="0" borderId="138" xfId="0" applyNumberFormat="1" applyFont="1" applyFill="1" applyBorder="1" applyAlignment="1" applyProtection="1">
      <alignment horizontal="left" vertical="center"/>
    </xf>
    <xf numFmtId="0" fontId="0" fillId="0" borderId="83" xfId="0" applyFill="1" applyBorder="1" applyAlignment="1" applyProtection="1">
      <alignment horizontal="center"/>
    </xf>
    <xf numFmtId="0" fontId="0" fillId="0" borderId="28" xfId="0" applyFill="1" applyBorder="1" applyAlignment="1">
      <alignment horizontal="center"/>
    </xf>
    <xf numFmtId="0" fontId="0" fillId="0" borderId="143" xfId="0" applyFill="1" applyBorder="1" applyAlignment="1">
      <alignment horizontal="center"/>
    </xf>
    <xf numFmtId="0" fontId="0" fillId="0" borderId="77" xfId="0" applyFill="1" applyBorder="1" applyAlignment="1">
      <alignment horizontal="center"/>
    </xf>
    <xf numFmtId="0" fontId="0" fillId="0" borderId="78" xfId="0" applyFill="1" applyBorder="1" applyAlignment="1">
      <alignment horizontal="center"/>
    </xf>
    <xf numFmtId="0" fontId="0" fillId="0" borderId="144" xfId="0" applyFill="1" applyBorder="1" applyAlignment="1">
      <alignment horizontal="center"/>
    </xf>
    <xf numFmtId="0" fontId="0" fillId="63" borderId="138" xfId="0" applyFill="1" applyBorder="1" applyAlignment="1">
      <alignment horizontal="left" vertical="top" shrinkToFit="1"/>
    </xf>
    <xf numFmtId="2" fontId="0" fillId="63" borderId="123" xfId="0" applyNumberFormat="1" applyFill="1" applyBorder="1" applyAlignment="1" applyProtection="1">
      <alignment horizontal="center"/>
      <protection locked="0"/>
    </xf>
    <xf numFmtId="2" fontId="0" fillId="63" borderId="102" xfId="0" applyNumberFormat="1" applyFill="1" applyBorder="1" applyAlignment="1" applyProtection="1">
      <alignment horizontal="center"/>
      <protection locked="0"/>
    </xf>
    <xf numFmtId="0" fontId="0" fillId="0" borderId="73" xfId="0" applyFont="1" applyFill="1" applyBorder="1" applyAlignment="1" applyProtection="1">
      <alignment horizontal="center" wrapText="1"/>
    </xf>
    <xf numFmtId="0" fontId="128" fillId="0" borderId="80" xfId="0" applyFont="1" applyFill="1" applyBorder="1" applyAlignment="1" applyProtection="1">
      <alignment vertical="center"/>
    </xf>
    <xf numFmtId="0" fontId="128" fillId="0" borderId="81" xfId="0" applyFont="1" applyFill="1" applyBorder="1" applyAlignment="1" applyProtection="1">
      <alignment vertical="center"/>
    </xf>
    <xf numFmtId="0" fontId="0" fillId="0" borderId="81" xfId="0" applyFill="1" applyBorder="1" applyAlignment="1">
      <alignment vertical="center"/>
    </xf>
    <xf numFmtId="0" fontId="0" fillId="0" borderId="138" xfId="0" applyFill="1" applyBorder="1" applyAlignment="1">
      <alignment vertical="center"/>
    </xf>
    <xf numFmtId="0" fontId="0" fillId="0" borderId="146" xfId="0" applyFill="1" applyBorder="1" applyAlignment="1" applyProtection="1">
      <alignment horizontal="left" vertical="top" indent="1" shrinkToFit="1"/>
    </xf>
    <xf numFmtId="0" fontId="0" fillId="0" borderId="81" xfId="0" applyBorder="1" applyAlignment="1">
      <alignment horizontal="left" vertical="top" indent="1" shrinkToFit="1"/>
    </xf>
    <xf numFmtId="0" fontId="0" fillId="0" borderId="138" xfId="0" applyBorder="1" applyAlignment="1">
      <alignment horizontal="left" vertical="top" indent="1" shrinkToFit="1"/>
    </xf>
    <xf numFmtId="0" fontId="0" fillId="63" borderId="146" xfId="0" applyNumberFormat="1" applyFill="1" applyBorder="1" applyAlignment="1" applyProtection="1">
      <alignment horizontal="left" vertical="center" wrapText="1" indent="1"/>
      <protection locked="0"/>
    </xf>
    <xf numFmtId="0" fontId="0" fillId="63" borderId="81" xfId="0" applyNumberFormat="1" applyFill="1" applyBorder="1" applyAlignment="1" applyProtection="1">
      <alignment horizontal="left" vertical="center" wrapText="1" indent="1"/>
      <protection locked="0"/>
    </xf>
    <xf numFmtId="0" fontId="0" fillId="63" borderId="138" xfId="0" applyNumberFormat="1" applyFill="1" applyBorder="1" applyAlignment="1" applyProtection="1">
      <alignment horizontal="left" vertical="center" wrapText="1" indent="1"/>
      <protection locked="0"/>
    </xf>
    <xf numFmtId="0" fontId="0" fillId="0" borderId="81" xfId="0" applyFill="1" applyBorder="1" applyAlignment="1">
      <alignment horizontal="left" vertical="top" indent="1" shrinkToFit="1"/>
    </xf>
    <xf numFmtId="0" fontId="0" fillId="0" borderId="138" xfId="0" applyFill="1" applyBorder="1" applyAlignment="1">
      <alignment horizontal="left" vertical="top" indent="1" shrinkToFit="1"/>
    </xf>
    <xf numFmtId="0" fontId="0" fillId="63" borderId="73" xfId="0" applyNumberFormat="1" applyFill="1" applyBorder="1" applyAlignment="1" applyProtection="1">
      <alignment horizontal="left" vertical="center" indent="1" shrinkToFit="1"/>
      <protection locked="0"/>
    </xf>
    <xf numFmtId="0" fontId="0" fillId="0" borderId="80" xfId="0" applyBorder="1" applyAlignment="1" applyProtection="1"/>
    <xf numFmtId="0" fontId="15" fillId="10" borderId="137" xfId="0" applyFont="1" applyFill="1" applyBorder="1" applyAlignment="1" applyProtection="1">
      <alignment horizontal="left" vertical="center" wrapText="1" indent="1"/>
    </xf>
    <xf numFmtId="0" fontId="10" fillId="10" borderId="0" xfId="0" applyFont="1" applyFill="1" applyBorder="1" applyAlignment="1" applyProtection="1">
      <alignment horizontal="left" vertical="center" wrapText="1" indent="1"/>
    </xf>
    <xf numFmtId="0" fontId="0" fillId="0" borderId="0" xfId="0" applyBorder="1" applyAlignment="1">
      <alignment horizontal="left" vertical="center" wrapText="1" indent="1"/>
    </xf>
    <xf numFmtId="0" fontId="0" fillId="0" borderId="115" xfId="0" applyBorder="1" applyAlignment="1">
      <alignment horizontal="left" vertical="center" wrapText="1" indent="1"/>
    </xf>
    <xf numFmtId="0" fontId="139" fillId="7" borderId="146" xfId="0" applyFont="1" applyFill="1" applyBorder="1" applyAlignment="1" applyProtection="1">
      <alignment horizontal="left" vertical="center" wrapText="1" indent="1"/>
    </xf>
    <xf numFmtId="0" fontId="139" fillId="7" borderId="81" xfId="0" applyFont="1" applyFill="1" applyBorder="1" applyAlignment="1">
      <alignment horizontal="left" vertical="center" wrapText="1" indent="1"/>
    </xf>
    <xf numFmtId="0" fontId="0" fillId="0" borderId="138" xfId="0" applyBorder="1" applyAlignment="1">
      <alignment horizontal="left" vertical="center" wrapText="1" indent="1"/>
    </xf>
    <xf numFmtId="0" fontId="0" fillId="0" borderId="8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Border="1" applyAlignment="1">
      <alignment horizontal="center" vertical="center" wrapText="1"/>
    </xf>
    <xf numFmtId="0" fontId="0" fillId="0" borderId="115" xfId="0" applyFont="1" applyBorder="1" applyAlignment="1">
      <alignment horizontal="center" vertical="center" wrapText="1"/>
    </xf>
    <xf numFmtId="0" fontId="0" fillId="63" borderId="74" xfId="0" applyFill="1" applyBorder="1" applyAlignment="1" applyProtection="1">
      <alignment horizontal="left" vertical="center" indent="1" shrinkToFit="1"/>
      <protection locked="0"/>
    </xf>
    <xf numFmtId="0" fontId="0" fillId="63" borderId="75" xfId="0" applyFill="1" applyBorder="1" applyAlignment="1" applyProtection="1">
      <alignment horizontal="left" vertical="center" indent="1" shrinkToFit="1"/>
      <protection locked="0"/>
    </xf>
    <xf numFmtId="0" fontId="0" fillId="0" borderId="75" xfId="0" applyBorder="1" applyAlignment="1">
      <alignment horizontal="left" vertical="center" indent="1" shrinkToFit="1"/>
    </xf>
    <xf numFmtId="0" fontId="0" fillId="0" borderId="114" xfId="0" applyBorder="1" applyAlignment="1">
      <alignment horizontal="left" vertical="center" indent="1" shrinkToFit="1"/>
    </xf>
    <xf numFmtId="0" fontId="0" fillId="63" borderId="73" xfId="0" applyFill="1" applyBorder="1" applyAlignment="1" applyProtection="1">
      <alignment horizontal="left" vertical="center" indent="1" shrinkToFit="1"/>
      <protection locked="0"/>
    </xf>
    <xf numFmtId="0" fontId="0" fillId="0" borderId="73" xfId="0" applyBorder="1" applyAlignment="1" applyProtection="1">
      <alignment horizontal="left" vertical="center" indent="1" shrinkToFit="1"/>
      <protection locked="0"/>
    </xf>
    <xf numFmtId="0" fontId="0" fillId="0" borderId="149" xfId="0" applyBorder="1" applyAlignment="1" applyProtection="1">
      <alignment horizontal="left" vertical="center" indent="1" shrinkToFit="1"/>
      <protection locked="0"/>
    </xf>
    <xf numFmtId="0" fontId="128" fillId="0" borderId="120" xfId="0" applyFont="1" applyFill="1" applyBorder="1" applyAlignment="1" applyProtection="1">
      <alignment horizontal="left" vertical="center" shrinkToFit="1"/>
    </xf>
    <xf numFmtId="0" fontId="128" fillId="0" borderId="121" xfId="0" applyFont="1" applyBorder="1" applyAlignment="1" applyProtection="1">
      <alignment horizontal="left" vertical="center" shrinkToFit="1"/>
    </xf>
    <xf numFmtId="0" fontId="0" fillId="0" borderId="80" xfId="0" applyFill="1" applyBorder="1" applyAlignment="1" applyProtection="1">
      <alignment horizontal="center" wrapText="1"/>
    </xf>
    <xf numFmtId="0" fontId="0" fillId="0" borderId="82" xfId="0" applyBorder="1" applyAlignment="1">
      <alignment horizontal="center" wrapText="1"/>
    </xf>
    <xf numFmtId="166" fontId="0" fillId="63" borderId="74" xfId="0" applyNumberFormat="1" applyFill="1" applyBorder="1" applyAlignment="1" applyProtection="1">
      <alignment horizontal="center" vertical="center"/>
      <protection locked="0"/>
    </xf>
    <xf numFmtId="166" fontId="0" fillId="63" borderId="76" xfId="0" applyNumberFormat="1" applyFill="1" applyBorder="1" applyAlignment="1" applyProtection="1">
      <alignment horizontal="center" vertical="center"/>
      <protection locked="0"/>
    </xf>
    <xf numFmtId="0" fontId="0" fillId="0" borderId="74" xfId="0" applyNumberFormat="1" applyFill="1" applyBorder="1" applyAlignment="1" applyProtection="1">
      <alignment horizontal="center" vertical="center" shrinkToFit="1"/>
    </xf>
    <xf numFmtId="0" fontId="0" fillId="0" borderId="76" xfId="0" applyNumberFormat="1" applyFill="1" applyBorder="1" applyAlignment="1">
      <alignment horizontal="center" vertical="center" shrinkToFit="1"/>
    </xf>
    <xf numFmtId="0" fontId="0" fillId="63" borderId="74" xfId="0" applyFill="1" applyBorder="1" applyAlignment="1" applyProtection="1">
      <alignment horizontal="left" vertical="top" wrapText="1"/>
      <protection locked="0"/>
    </xf>
    <xf numFmtId="0" fontId="0" fillId="63" borderId="75" xfId="0" applyFill="1" applyBorder="1" applyAlignment="1" applyProtection="1">
      <alignment horizontal="left" vertical="top" wrapText="1"/>
      <protection locked="0"/>
    </xf>
    <xf numFmtId="0" fontId="0" fillId="63" borderId="114" xfId="0" applyFill="1" applyBorder="1" applyAlignment="1" applyProtection="1">
      <alignment horizontal="left" vertical="top" wrapText="1"/>
      <protection locked="0"/>
    </xf>
    <xf numFmtId="0" fontId="0" fillId="0" borderId="73" xfId="0" applyNumberFormat="1" applyFont="1" applyBorder="1" applyAlignment="1" applyProtection="1">
      <alignment horizontal="left" vertical="top" wrapText="1" indent="1"/>
      <protection hidden="1"/>
    </xf>
    <xf numFmtId="0" fontId="0" fillId="0" borderId="73" xfId="0" applyFont="1" applyBorder="1" applyAlignment="1" applyProtection="1">
      <alignment horizontal="left" vertical="top" wrapText="1" indent="1"/>
      <protection hidden="1"/>
    </xf>
    <xf numFmtId="0" fontId="0" fillId="63" borderId="73" xfId="0" applyNumberFormat="1" applyFont="1" applyFill="1" applyBorder="1" applyAlignment="1" applyProtection="1">
      <alignment horizontal="center" vertical="top" wrapText="1"/>
      <protection locked="0"/>
    </xf>
    <xf numFmtId="0" fontId="0" fillId="63" borderId="73" xfId="0" applyFont="1" applyFill="1" applyBorder="1" applyAlignment="1" applyProtection="1">
      <alignment horizontal="center" vertical="top" wrapText="1"/>
      <protection locked="0"/>
    </xf>
    <xf numFmtId="0" fontId="8" fillId="9" borderId="80" xfId="0" applyFont="1" applyFill="1" applyBorder="1" applyAlignment="1" applyProtection="1">
      <alignment horizontal="left" vertical="top" wrapText="1" indent="2"/>
      <protection hidden="1"/>
    </xf>
    <xf numFmtId="0" fontId="0" fillId="9" borderId="81" xfId="0" applyFont="1" applyFill="1" applyBorder="1" applyAlignment="1" applyProtection="1">
      <alignment horizontal="left" vertical="top" wrapText="1" indent="2"/>
      <protection hidden="1"/>
    </xf>
    <xf numFmtId="0" fontId="0" fillId="9" borderId="82" xfId="0" applyFont="1" applyFill="1" applyBorder="1" applyAlignment="1" applyProtection="1">
      <alignment horizontal="left" vertical="top" wrapText="1" indent="2"/>
      <protection hidden="1"/>
    </xf>
    <xf numFmtId="0" fontId="0" fillId="0" borderId="80" xfId="0" applyBorder="1" applyAlignment="1" applyProtection="1">
      <alignment horizontal="left" vertical="top" indent="3"/>
      <protection hidden="1"/>
    </xf>
    <xf numFmtId="0" fontId="0" fillId="0" borderId="81" xfId="0" applyBorder="1" applyAlignment="1" applyProtection="1">
      <alignment horizontal="left" vertical="top"/>
      <protection hidden="1"/>
    </xf>
    <xf numFmtId="0" fontId="0" fillId="0" borderId="82" xfId="0" applyBorder="1" applyAlignment="1" applyProtection="1">
      <alignment horizontal="left" vertical="top"/>
      <protection hidden="1"/>
    </xf>
    <xf numFmtId="0" fontId="0" fillId="63" borderId="80" xfId="0" applyFill="1" applyBorder="1" applyAlignment="1" applyProtection="1">
      <alignment horizontal="center" vertical="center" shrinkToFit="1"/>
      <protection locked="0"/>
    </xf>
    <xf numFmtId="0" fontId="0" fillId="63" borderId="81" xfId="0" applyFill="1" applyBorder="1" applyAlignment="1" applyProtection="1">
      <alignment horizontal="center" vertical="center" shrinkToFit="1"/>
      <protection locked="0"/>
    </xf>
    <xf numFmtId="0" fontId="0" fillId="63" borderId="82" xfId="0" applyFill="1" applyBorder="1" applyAlignment="1" applyProtection="1">
      <alignment horizontal="center" vertical="center" shrinkToFit="1"/>
      <protection locked="0"/>
    </xf>
    <xf numFmtId="0" fontId="8" fillId="0" borderId="73" xfId="0" applyNumberFormat="1" applyFont="1" applyBorder="1" applyAlignment="1" applyProtection="1">
      <alignment horizontal="left" vertical="top" wrapText="1" indent="1"/>
      <protection hidden="1"/>
    </xf>
    <xf numFmtId="0" fontId="8" fillId="0" borderId="73" xfId="0" applyFont="1" applyBorder="1" applyAlignment="1" applyProtection="1">
      <alignment horizontal="left" vertical="top" wrapText="1" indent="1"/>
      <protection hidden="1"/>
    </xf>
    <xf numFmtId="0" fontId="8" fillId="0" borderId="73" xfId="0" applyNumberFormat="1" applyFont="1" applyBorder="1" applyAlignment="1" applyProtection="1">
      <alignment horizontal="left" vertical="top" wrapText="1"/>
      <protection hidden="1"/>
    </xf>
    <xf numFmtId="0" fontId="0" fillId="0" borderId="73" xfId="0" applyBorder="1" applyAlignment="1" applyProtection="1">
      <alignment horizontal="left" vertical="top" wrapText="1"/>
      <protection hidden="1"/>
    </xf>
    <xf numFmtId="0" fontId="0" fillId="0" borderId="73" xfId="0" applyNumberFormat="1" applyFont="1" applyFill="1" applyBorder="1" applyAlignment="1" applyProtection="1">
      <alignment horizontal="center" vertical="top" wrapText="1"/>
      <protection hidden="1"/>
    </xf>
    <xf numFmtId="0" fontId="0" fillId="0" borderId="73" xfId="0" applyFont="1" applyFill="1" applyBorder="1" applyAlignment="1" applyProtection="1">
      <alignment horizontal="center" vertical="top" wrapText="1"/>
      <protection hidden="1"/>
    </xf>
    <xf numFmtId="0" fontId="6" fillId="63" borderId="80" xfId="2094" applyFill="1" applyBorder="1" applyAlignment="1" applyProtection="1">
      <alignment horizontal="left" vertical="top" indent="2" shrinkToFit="1"/>
      <protection locked="0"/>
    </xf>
    <xf numFmtId="0" fontId="0" fillId="63" borderId="81" xfId="0" applyFill="1" applyBorder="1" applyAlignment="1" applyProtection="1">
      <alignment horizontal="left" vertical="top" indent="2" shrinkToFit="1"/>
      <protection locked="0"/>
    </xf>
    <xf numFmtId="0" fontId="0" fillId="63" borderId="82" xfId="0" applyFill="1" applyBorder="1" applyAlignment="1" applyProtection="1">
      <alignment horizontal="left" vertical="top" indent="2" shrinkToFit="1"/>
      <protection locked="0"/>
    </xf>
    <xf numFmtId="0" fontId="0" fillId="63" borderId="80" xfId="0" applyFill="1" applyBorder="1" applyAlignment="1" applyProtection="1">
      <alignment horizontal="left" vertical="top" indent="2" shrinkToFit="1"/>
      <protection locked="0"/>
    </xf>
    <xf numFmtId="0" fontId="8" fillId="0" borderId="11" xfId="0" applyNumberFormat="1" applyFont="1" applyBorder="1" applyAlignment="1" applyProtection="1">
      <alignment horizontal="left" vertical="top" wrapText="1"/>
      <protection hidden="1"/>
    </xf>
    <xf numFmtId="0" fontId="8" fillId="0" borderId="12" xfId="0" applyNumberFormat="1" applyFont="1" applyBorder="1" applyAlignment="1" applyProtection="1">
      <alignment horizontal="left" vertical="top" wrapText="1"/>
      <protection hidden="1"/>
    </xf>
    <xf numFmtId="0" fontId="8" fillId="0" borderId="13" xfId="0" applyNumberFormat="1" applyFont="1" applyBorder="1" applyAlignment="1" applyProtection="1">
      <alignment horizontal="left" vertical="top" wrapText="1"/>
      <protection hidden="1"/>
    </xf>
    <xf numFmtId="0" fontId="8" fillId="0" borderId="73" xfId="0" applyFont="1" applyBorder="1" applyAlignment="1" applyProtection="1">
      <alignment horizontal="left" vertical="top" wrapText="1" indent="2"/>
      <protection hidden="1"/>
    </xf>
    <xf numFmtId="0" fontId="0" fillId="0" borderId="73" xfId="0" applyBorder="1" applyAlignment="1" applyProtection="1">
      <alignment horizontal="center"/>
      <protection hidden="1"/>
    </xf>
    <xf numFmtId="0" fontId="15" fillId="48" borderId="80" xfId="0" applyFont="1" applyFill="1" applyBorder="1" applyAlignment="1" applyProtection="1">
      <alignment vertical="center"/>
      <protection hidden="1"/>
    </xf>
    <xf numFmtId="0" fontId="15" fillId="48" borderId="81" xfId="0" applyFont="1" applyFill="1" applyBorder="1" applyAlignment="1" applyProtection="1">
      <alignment vertical="center"/>
      <protection hidden="1"/>
    </xf>
    <xf numFmtId="0" fontId="15" fillId="48" borderId="82" xfId="0" applyFont="1" applyFill="1" applyBorder="1" applyAlignment="1" applyProtection="1">
      <alignment vertical="center"/>
      <protection hidden="1"/>
    </xf>
    <xf numFmtId="0" fontId="0" fillId="0" borderId="80" xfId="0" applyBorder="1" applyAlignment="1" applyProtection="1">
      <alignment horizontal="left" vertical="top" wrapText="1" indent="3"/>
      <protection hidden="1"/>
    </xf>
    <xf numFmtId="0" fontId="0" fillId="0" borderId="81" xfId="0" applyBorder="1" applyAlignment="1" applyProtection="1">
      <alignment horizontal="left" vertical="top" wrapText="1"/>
      <protection hidden="1"/>
    </xf>
    <xf numFmtId="0" fontId="0" fillId="0" borderId="82" xfId="0" applyBorder="1" applyAlignment="1" applyProtection="1">
      <alignment horizontal="left" vertical="top" wrapText="1"/>
      <protection hidden="1"/>
    </xf>
    <xf numFmtId="0" fontId="0" fillId="0" borderId="74" xfId="0" applyBorder="1" applyAlignment="1" applyProtection="1">
      <alignment horizontal="left" vertical="center" wrapText="1"/>
      <protection hidden="1"/>
    </xf>
    <xf numFmtId="0" fontId="0" fillId="0" borderId="75" xfId="0" applyBorder="1" applyAlignment="1" applyProtection="1">
      <alignment horizontal="left" vertical="center" wrapText="1"/>
      <protection hidden="1"/>
    </xf>
    <xf numFmtId="0" fontId="0" fillId="0" borderId="76" xfId="0" applyBorder="1" applyAlignment="1" applyProtection="1">
      <alignment horizontal="left" vertical="center" wrapText="1"/>
      <protection hidden="1"/>
    </xf>
    <xf numFmtId="0" fontId="32" fillId="48" borderId="78" xfId="0" applyNumberFormat="1" applyFont="1" applyFill="1" applyBorder="1" applyAlignment="1" applyProtection="1">
      <alignment horizontal="center" vertical="center" wrapText="1"/>
      <protection hidden="1"/>
    </xf>
    <xf numFmtId="0" fontId="32" fillId="48" borderId="79" xfId="0" applyNumberFormat="1" applyFont="1" applyFill="1" applyBorder="1" applyAlignment="1" applyProtection="1">
      <alignment horizontal="center" vertical="center" wrapText="1"/>
      <protection hidden="1"/>
    </xf>
    <xf numFmtId="0" fontId="32" fillId="48" borderId="78" xfId="0" applyFont="1" applyFill="1" applyBorder="1" applyAlignment="1" applyProtection="1">
      <alignment horizontal="center" vertical="center" wrapText="1"/>
      <protection hidden="1"/>
    </xf>
    <xf numFmtId="0" fontId="127" fillId="10" borderId="74" xfId="0" applyNumberFormat="1" applyFont="1" applyFill="1" applyBorder="1" applyAlignment="1" applyProtection="1">
      <alignment horizontal="center"/>
      <protection hidden="1"/>
    </xf>
    <xf numFmtId="0" fontId="127" fillId="10" borderId="75" xfId="0" applyNumberFormat="1" applyFont="1" applyFill="1" applyBorder="1" applyAlignment="1" applyProtection="1">
      <alignment horizontal="center"/>
      <protection hidden="1"/>
    </xf>
    <xf numFmtId="0" fontId="127" fillId="10" borderId="76" xfId="0" applyNumberFormat="1" applyFont="1" applyFill="1" applyBorder="1" applyAlignment="1" applyProtection="1">
      <alignment horizontal="center"/>
      <protection hidden="1"/>
    </xf>
    <xf numFmtId="0" fontId="15" fillId="48" borderId="14" xfId="0" applyNumberFormat="1" applyFont="1" applyFill="1" applyBorder="1" applyAlignment="1" applyProtection="1">
      <alignment horizontal="left" vertical="center" wrapText="1"/>
      <protection hidden="1"/>
    </xf>
    <xf numFmtId="0" fontId="10" fillId="48" borderId="0" xfId="0" applyNumberFormat="1" applyFont="1" applyFill="1" applyBorder="1" applyAlignment="1" applyProtection="1">
      <alignment horizontal="left" vertical="center" wrapText="1"/>
      <protection hidden="1"/>
    </xf>
    <xf numFmtId="0" fontId="10" fillId="48" borderId="6" xfId="0" applyNumberFormat="1" applyFont="1" applyFill="1" applyBorder="1" applyAlignment="1" applyProtection="1">
      <alignment horizontal="left" vertical="center" wrapText="1"/>
      <protection hidden="1"/>
    </xf>
    <xf numFmtId="0" fontId="8" fillId="9" borderId="74" xfId="0" applyNumberFormat="1" applyFont="1" applyFill="1" applyBorder="1" applyAlignment="1" applyProtection="1">
      <alignment horizontal="left" vertical="top" wrapText="1" indent="1" shrinkToFit="1" readingOrder="1"/>
      <protection hidden="1"/>
    </xf>
    <xf numFmtId="0" fontId="0" fillId="9" borderId="75" xfId="0" applyNumberFormat="1" applyFont="1" applyFill="1" applyBorder="1" applyAlignment="1" applyProtection="1">
      <alignment horizontal="left" vertical="top" wrapText="1" indent="1" shrinkToFit="1" readingOrder="1"/>
      <protection hidden="1"/>
    </xf>
    <xf numFmtId="0" fontId="0" fillId="9" borderId="47" xfId="0" applyNumberFormat="1" applyFont="1" applyFill="1" applyBorder="1" applyAlignment="1" applyProtection="1">
      <alignment horizontal="left" vertical="top" wrapText="1" indent="1" shrinkToFit="1" readingOrder="1"/>
      <protection hidden="1"/>
    </xf>
    <xf numFmtId="0" fontId="0" fillId="9" borderId="14" xfId="0" applyNumberFormat="1" applyFill="1" applyBorder="1" applyAlignment="1" applyProtection="1">
      <alignment wrapText="1"/>
      <protection hidden="1"/>
    </xf>
    <xf numFmtId="0" fontId="0" fillId="9" borderId="0" xfId="0" applyNumberFormat="1" applyFill="1" applyBorder="1" applyAlignment="1" applyProtection="1">
      <alignment wrapText="1"/>
      <protection hidden="1"/>
    </xf>
    <xf numFmtId="0" fontId="0" fillId="9" borderId="48" xfId="0" applyNumberFormat="1" applyFill="1" applyBorder="1" applyAlignment="1" applyProtection="1">
      <alignment wrapText="1"/>
      <protection hidden="1"/>
    </xf>
    <xf numFmtId="0" fontId="0" fillId="9" borderId="77" xfId="0" applyNumberFormat="1" applyFill="1" applyBorder="1" applyAlignment="1" applyProtection="1">
      <alignment wrapText="1"/>
      <protection hidden="1"/>
    </xf>
    <xf numFmtId="0" fontId="0" fillId="9" borderId="78" xfId="0" applyNumberFormat="1" applyFill="1" applyBorder="1" applyAlignment="1" applyProtection="1">
      <alignment wrapText="1"/>
      <protection hidden="1"/>
    </xf>
    <xf numFmtId="0" fontId="0" fillId="9" borderId="49" xfId="0" applyNumberFormat="1" applyFill="1" applyBorder="1" applyAlignment="1" applyProtection="1">
      <alignment wrapText="1"/>
      <protection hidden="1"/>
    </xf>
    <xf numFmtId="0" fontId="0" fillId="63" borderId="37" xfId="0" applyNumberFormat="1" applyFont="1" applyFill="1" applyBorder="1" applyAlignment="1" applyProtection="1">
      <alignment horizontal="left" vertical="center" indent="1" shrinkToFit="1" readingOrder="1"/>
      <protection locked="0" hidden="1"/>
    </xf>
    <xf numFmtId="0" fontId="0" fillId="63" borderId="23" xfId="0" applyNumberFormat="1" applyFont="1" applyFill="1" applyBorder="1" applyAlignment="1" applyProtection="1">
      <alignment horizontal="left" vertical="center" indent="1" shrinkToFit="1" readingOrder="1"/>
      <protection locked="0" hidden="1"/>
    </xf>
    <xf numFmtId="0" fontId="0" fillId="63" borderId="24" xfId="0" applyNumberFormat="1" applyFont="1" applyFill="1" applyBorder="1" applyAlignment="1" applyProtection="1">
      <alignment horizontal="left" vertical="center" indent="1" shrinkToFit="1" readingOrder="1"/>
      <protection locked="0" hidden="1"/>
    </xf>
    <xf numFmtId="0" fontId="0" fillId="63" borderId="38" xfId="0" applyNumberFormat="1" applyFont="1" applyFill="1" applyBorder="1" applyAlignment="1" applyProtection="1">
      <alignment horizontal="left" vertical="center" indent="1" shrinkToFit="1" readingOrder="1"/>
      <protection locked="0" hidden="1"/>
    </xf>
    <xf numFmtId="0" fontId="0" fillId="63" borderId="18" xfId="0" applyNumberFormat="1" applyFont="1" applyFill="1" applyBorder="1" applyAlignment="1" applyProtection="1">
      <alignment horizontal="left" vertical="center" indent="1" shrinkToFit="1" readingOrder="1"/>
      <protection locked="0" hidden="1"/>
    </xf>
    <xf numFmtId="0" fontId="0" fillId="63" borderId="19" xfId="0" applyNumberFormat="1" applyFont="1" applyFill="1" applyBorder="1" applyAlignment="1" applyProtection="1">
      <alignment horizontal="left" vertical="center" indent="1" shrinkToFit="1" readingOrder="1"/>
      <protection locked="0" hidden="1"/>
    </xf>
    <xf numFmtId="0" fontId="0" fillId="63" borderId="39" xfId="0" applyNumberFormat="1" applyFont="1" applyFill="1" applyBorder="1" applyAlignment="1" applyProtection="1">
      <alignment horizontal="left" vertical="center" indent="1" shrinkToFit="1" readingOrder="1"/>
      <protection locked="0" hidden="1"/>
    </xf>
    <xf numFmtId="0" fontId="0" fillId="63" borderId="26" xfId="0" applyNumberFormat="1" applyFont="1" applyFill="1" applyBorder="1" applyAlignment="1" applyProtection="1">
      <alignment horizontal="left" vertical="center" indent="1" shrinkToFit="1" readingOrder="1"/>
      <protection locked="0" hidden="1"/>
    </xf>
    <xf numFmtId="0" fontId="0" fillId="63" borderId="27" xfId="0" applyNumberFormat="1" applyFont="1" applyFill="1" applyBorder="1" applyAlignment="1" applyProtection="1">
      <alignment horizontal="left" vertical="center" indent="1" shrinkToFit="1" readingOrder="1"/>
      <protection locked="0" hidden="1"/>
    </xf>
    <xf numFmtId="0" fontId="28" fillId="0" borderId="84" xfId="0" applyNumberFormat="1" applyFont="1" applyBorder="1" applyAlignment="1" applyProtection="1">
      <alignment horizontal="right"/>
      <protection hidden="1"/>
    </xf>
    <xf numFmtId="0" fontId="28" fillId="0" borderId="0" xfId="0" applyNumberFormat="1" applyFont="1" applyAlignment="1" applyProtection="1">
      <alignment horizontal="right"/>
      <protection hidden="1"/>
    </xf>
    <xf numFmtId="0" fontId="28" fillId="0" borderId="6" xfId="0" applyNumberFormat="1" applyFont="1" applyBorder="1" applyAlignment="1" applyProtection="1">
      <alignment horizontal="right"/>
      <protection hidden="1"/>
    </xf>
    <xf numFmtId="0" fontId="8" fillId="0" borderId="80" xfId="0" applyNumberFormat="1" applyFont="1" applyBorder="1" applyAlignment="1" applyProtection="1">
      <alignment horizontal="left" vertical="top" wrapText="1"/>
      <protection hidden="1"/>
    </xf>
    <xf numFmtId="0" fontId="8" fillId="0" borderId="81" xfId="0" applyNumberFormat="1" applyFont="1" applyBorder="1" applyAlignment="1" applyProtection="1">
      <alignment horizontal="left" vertical="top" wrapText="1"/>
      <protection hidden="1"/>
    </xf>
    <xf numFmtId="0" fontId="8" fillId="0" borderId="82" xfId="0" applyNumberFormat="1" applyFont="1" applyBorder="1" applyAlignment="1" applyProtection="1">
      <alignment horizontal="left" vertical="top" wrapText="1"/>
      <protection hidden="1"/>
    </xf>
    <xf numFmtId="49" fontId="0" fillId="0" borderId="74" xfId="0" applyNumberFormat="1" applyBorder="1" applyAlignment="1"/>
    <xf numFmtId="49" fontId="0" fillId="0" borderId="75" xfId="0" applyNumberFormat="1" applyBorder="1" applyAlignment="1"/>
    <xf numFmtId="49" fontId="0" fillId="0" borderId="84" xfId="0" applyNumberFormat="1" applyBorder="1" applyAlignment="1"/>
    <xf numFmtId="49" fontId="0" fillId="0" borderId="0" xfId="0" applyNumberFormat="1" applyBorder="1" applyAlignment="1"/>
    <xf numFmtId="0" fontId="122" fillId="61" borderId="104" xfId="0" applyNumberFormat="1" applyFont="1" applyFill="1" applyBorder="1" applyAlignment="1"/>
    <xf numFmtId="0" fontId="122" fillId="61" borderId="81" xfId="0" applyNumberFormat="1" applyFont="1" applyFill="1" applyBorder="1" applyAlignment="1"/>
    <xf numFmtId="0" fontId="122" fillId="61" borderId="105" xfId="0" applyNumberFormat="1" applyFont="1" applyFill="1" applyBorder="1" applyAlignment="1"/>
    <xf numFmtId="0" fontId="123" fillId="0" borderId="75" xfId="0" applyNumberFormat="1" applyFont="1" applyFill="1" applyBorder="1" applyAlignment="1">
      <alignment horizontal="center" vertical="center" wrapText="1"/>
    </xf>
    <xf numFmtId="0" fontId="123" fillId="0" borderId="75" xfId="0" applyNumberFormat="1" applyFont="1" applyBorder="1" applyAlignment="1">
      <alignment horizontal="center" vertical="center" wrapText="1"/>
    </xf>
    <xf numFmtId="0" fontId="123" fillId="0" borderId="76" xfId="0" applyNumberFormat="1" applyFont="1" applyBorder="1" applyAlignment="1">
      <alignment horizontal="center" vertical="center" wrapText="1"/>
    </xf>
    <xf numFmtId="0" fontId="123" fillId="0" borderId="0" xfId="0" applyNumberFormat="1" applyFont="1" applyBorder="1" applyAlignment="1">
      <alignment horizontal="center" vertical="center" wrapText="1"/>
    </xf>
    <xf numFmtId="0" fontId="123" fillId="0" borderId="6" xfId="0" applyNumberFormat="1" applyFont="1" applyBorder="1" applyAlignment="1">
      <alignment horizontal="center" vertical="center" wrapText="1"/>
    </xf>
    <xf numFmtId="0" fontId="0" fillId="0" borderId="78" xfId="0" applyNumberFormat="1" applyFont="1" applyBorder="1" applyAlignment="1">
      <alignment horizontal="center" vertical="center" wrapText="1"/>
    </xf>
    <xf numFmtId="0" fontId="0" fillId="0" borderId="79" xfId="0" applyNumberFormat="1" applyFont="1" applyBorder="1" applyAlignment="1">
      <alignment horizontal="center" vertical="center" wrapText="1"/>
    </xf>
    <xf numFmtId="0" fontId="0" fillId="63" borderId="104" xfId="0" applyNumberFormat="1" applyFont="1" applyFill="1" applyBorder="1" applyAlignment="1" applyProtection="1">
      <alignment horizontal="left" vertical="center" indent="1" shrinkToFit="1"/>
      <protection locked="0"/>
    </xf>
    <xf numFmtId="0" fontId="0" fillId="63" borderId="81" xfId="0" applyNumberFormat="1" applyFont="1" applyFill="1" applyBorder="1" applyAlignment="1" applyProtection="1">
      <alignment horizontal="left" vertical="center" indent="1" shrinkToFit="1"/>
      <protection locked="0"/>
    </xf>
    <xf numFmtId="0" fontId="0" fillId="63" borderId="105" xfId="0" applyNumberFormat="1" applyFont="1" applyFill="1" applyBorder="1" applyAlignment="1" applyProtection="1">
      <alignment horizontal="left" vertical="center" indent="1" shrinkToFit="1"/>
      <protection locked="0"/>
    </xf>
    <xf numFmtId="0" fontId="0" fillId="63" borderId="106" xfId="0" applyNumberFormat="1" applyFont="1" applyFill="1" applyBorder="1" applyAlignment="1" applyProtection="1">
      <alignment horizontal="left" vertical="center" indent="1" shrinkToFit="1"/>
      <protection locked="0"/>
    </xf>
    <xf numFmtId="0" fontId="0" fillId="63" borderId="102" xfId="0" applyNumberFormat="1" applyFont="1" applyFill="1" applyBorder="1" applyAlignment="1" applyProtection="1">
      <alignment horizontal="left" vertical="center" indent="1" shrinkToFit="1"/>
      <protection locked="0"/>
    </xf>
    <xf numFmtId="0" fontId="0" fillId="63" borderId="103" xfId="0" applyNumberFormat="1" applyFont="1" applyFill="1" applyBorder="1" applyAlignment="1" applyProtection="1">
      <alignment horizontal="left" vertical="center" indent="1" shrinkToFit="1"/>
      <protection locked="0"/>
    </xf>
    <xf numFmtId="0" fontId="122" fillId="61" borderId="107" xfId="0" applyNumberFormat="1" applyFont="1" applyFill="1" applyBorder="1" applyAlignment="1">
      <alignment vertical="top"/>
    </xf>
    <xf numFmtId="0" fontId="122" fillId="61" borderId="108" xfId="0" applyNumberFormat="1" applyFont="1" applyFill="1" applyBorder="1" applyAlignment="1">
      <alignment vertical="top"/>
    </xf>
    <xf numFmtId="0" fontId="122" fillId="61" borderId="109" xfId="0" applyNumberFormat="1" applyFont="1" applyFill="1" applyBorder="1" applyAlignment="1">
      <alignment vertical="top"/>
    </xf>
    <xf numFmtId="0" fontId="0" fillId="63" borderId="110" xfId="0" applyNumberFormat="1" applyFont="1" applyFill="1" applyBorder="1" applyAlignment="1" applyProtection="1">
      <alignment horizontal="center" vertical="top"/>
      <protection locked="0"/>
    </xf>
    <xf numFmtId="0" fontId="0" fillId="63" borderId="111" xfId="0" applyNumberFormat="1" applyFont="1" applyFill="1" applyBorder="1" applyAlignment="1" applyProtection="1">
      <alignment horizontal="center" vertical="top"/>
      <protection locked="0"/>
    </xf>
    <xf numFmtId="49" fontId="88" fillId="0" borderId="77" xfId="0" applyNumberFormat="1" applyFont="1" applyBorder="1" applyAlignment="1">
      <alignment horizontal="right"/>
    </xf>
    <xf numFmtId="49" fontId="88" fillId="0" borderId="78" xfId="0" applyNumberFormat="1" applyFont="1" applyBorder="1" applyAlignment="1">
      <alignment horizontal="right"/>
    </xf>
    <xf numFmtId="49" fontId="88" fillId="0" borderId="79" xfId="0" applyNumberFormat="1" applyFont="1" applyBorder="1" applyAlignment="1">
      <alignment horizontal="right"/>
    </xf>
    <xf numFmtId="0" fontId="0" fillId="0" borderId="80" xfId="0" applyNumberFormat="1" applyFont="1" applyBorder="1" applyAlignment="1">
      <alignment horizontal="center" vertical="top" wrapText="1"/>
    </xf>
    <xf numFmtId="0" fontId="0" fillId="0" borderId="81" xfId="0" applyNumberFormat="1" applyFont="1" applyBorder="1" applyAlignment="1">
      <alignment wrapText="1"/>
    </xf>
    <xf numFmtId="0" fontId="0" fillId="0" borderId="82" xfId="0" applyNumberFormat="1" applyFont="1" applyBorder="1" applyAlignment="1">
      <alignment wrapText="1"/>
    </xf>
    <xf numFmtId="0" fontId="125" fillId="3" borderId="80" xfId="0" applyNumberFormat="1" applyFont="1" applyFill="1" applyBorder="1" applyAlignment="1">
      <alignment horizontal="left" vertical="center" wrapText="1"/>
    </xf>
    <xf numFmtId="0" fontId="125" fillId="3" borderId="81" xfId="0" applyNumberFormat="1" applyFont="1" applyFill="1" applyBorder="1" applyAlignment="1">
      <alignment horizontal="left" vertical="center" wrapText="1"/>
    </xf>
    <xf numFmtId="0" fontId="125" fillId="0" borderId="81" xfId="0" applyNumberFormat="1" applyFont="1" applyBorder="1" applyAlignment="1">
      <alignment horizontal="left" vertical="center" wrapText="1"/>
    </xf>
    <xf numFmtId="0" fontId="125" fillId="0" borderId="82" xfId="0" applyNumberFormat="1" applyFont="1" applyBorder="1" applyAlignment="1">
      <alignment horizontal="left" vertical="center" wrapText="1"/>
    </xf>
    <xf numFmtId="0" fontId="0" fillId="0" borderId="82" xfId="0" applyNumberFormat="1" applyBorder="1" applyAlignment="1">
      <alignment horizontal="center" vertical="top" wrapText="1"/>
    </xf>
    <xf numFmtId="0" fontId="0" fillId="0" borderId="80" xfId="0" applyNumberFormat="1" applyFont="1" applyBorder="1" applyAlignment="1">
      <alignment horizontal="left" vertical="top" wrapText="1"/>
    </xf>
    <xf numFmtId="0" fontId="0" fillId="0" borderId="81" xfId="0" applyNumberFormat="1" applyFont="1" applyBorder="1" applyAlignment="1">
      <alignment horizontal="left" vertical="top" wrapText="1"/>
    </xf>
    <xf numFmtId="0" fontId="0" fillId="0" borderId="82" xfId="0" applyNumberFormat="1" applyFont="1" applyBorder="1" applyAlignment="1">
      <alignment horizontal="left" vertical="top" wrapText="1"/>
    </xf>
    <xf numFmtId="0" fontId="125" fillId="2" borderId="74" xfId="0" applyNumberFormat="1" applyFont="1" applyFill="1" applyBorder="1" applyAlignment="1">
      <alignment horizontal="center" shrinkToFit="1"/>
    </xf>
    <xf numFmtId="0" fontId="125" fillId="0" borderId="76" xfId="0" applyNumberFormat="1" applyFont="1" applyBorder="1" applyAlignment="1">
      <alignment horizontal="center" shrinkToFit="1"/>
    </xf>
    <xf numFmtId="0" fontId="125" fillId="2" borderId="74" xfId="0" applyNumberFormat="1" applyFont="1" applyFill="1" applyBorder="1" applyAlignment="1">
      <alignment horizontal="center" wrapText="1"/>
    </xf>
    <xf numFmtId="0" fontId="122" fillId="0" borderId="75" xfId="0" applyNumberFormat="1" applyFont="1" applyBorder="1" applyAlignment="1">
      <alignment horizontal="center" wrapText="1"/>
    </xf>
    <xf numFmtId="0" fontId="122" fillId="0" borderId="76" xfId="0" applyNumberFormat="1" applyFont="1" applyBorder="1" applyAlignment="1">
      <alignment horizontal="center" wrapText="1"/>
    </xf>
    <xf numFmtId="0" fontId="0" fillId="0" borderId="84" xfId="0" applyNumberFormat="1" applyFont="1" applyBorder="1" applyAlignment="1">
      <alignment horizontal="left" vertical="center" wrapText="1"/>
    </xf>
    <xf numFmtId="0" fontId="0" fillId="0" borderId="0" xfId="0" applyNumberFormat="1" applyFont="1" applyBorder="1" applyAlignment="1">
      <alignment horizontal="left" vertical="center" wrapText="1"/>
    </xf>
    <xf numFmtId="0" fontId="0" fillId="0" borderId="6" xfId="0" applyNumberFormat="1" applyFont="1" applyBorder="1" applyAlignment="1">
      <alignment horizontal="left" vertical="center" wrapText="1"/>
    </xf>
    <xf numFmtId="0" fontId="125" fillId="3" borderId="85" xfId="0" applyNumberFormat="1" applyFont="1" applyFill="1" applyBorder="1" applyAlignment="1">
      <alignment vertical="center"/>
    </xf>
    <xf numFmtId="0" fontId="0" fillId="0" borderId="80" xfId="0" applyNumberFormat="1" applyFont="1" applyBorder="1" applyAlignment="1">
      <alignment horizontal="left" vertical="top" wrapText="1" indent="1"/>
    </xf>
    <xf numFmtId="0" fontId="0" fillId="0" borderId="81" xfId="0" applyNumberFormat="1" applyFont="1" applyBorder="1" applyAlignment="1">
      <alignment horizontal="left" vertical="top" wrapText="1" indent="1"/>
    </xf>
    <xf numFmtId="0" fontId="0" fillId="0" borderId="82" xfId="0" applyNumberFormat="1" applyFont="1" applyBorder="1" applyAlignment="1">
      <alignment horizontal="left" vertical="top" wrapText="1" indent="1"/>
    </xf>
    <xf numFmtId="0" fontId="0" fillId="0" borderId="81" xfId="0" applyNumberFormat="1" applyFont="1" applyBorder="1" applyAlignment="1">
      <alignment horizontal="center" vertical="top" wrapText="1"/>
    </xf>
    <xf numFmtId="0" fontId="0" fillId="0" borderId="81" xfId="0" applyNumberFormat="1" applyFont="1" applyBorder="1" applyAlignment="1">
      <alignment vertical="top" wrapText="1"/>
    </xf>
    <xf numFmtId="0" fontId="0" fillId="0" borderId="82" xfId="0" applyNumberFormat="1" applyFont="1" applyBorder="1" applyAlignment="1">
      <alignment vertical="top" wrapText="1"/>
    </xf>
    <xf numFmtId="0" fontId="125" fillId="3" borderId="82" xfId="0" applyNumberFormat="1" applyFont="1" applyFill="1" applyBorder="1" applyAlignment="1">
      <alignment horizontal="left" vertical="center" wrapText="1"/>
    </xf>
    <xf numFmtId="0" fontId="0" fillId="0" borderId="80" xfId="0" applyNumberFormat="1" applyFont="1" applyFill="1" applyBorder="1" applyAlignment="1">
      <alignment vertical="top" wrapText="1"/>
    </xf>
    <xf numFmtId="0" fontId="0" fillId="0" borderId="81" xfId="0" applyNumberFormat="1" applyFont="1" applyFill="1" applyBorder="1" applyAlignment="1">
      <alignment vertical="top" wrapText="1"/>
    </xf>
    <xf numFmtId="0" fontId="0" fillId="0" borderId="82" xfId="0" applyNumberFormat="1" applyFont="1" applyFill="1" applyBorder="1" applyAlignment="1">
      <alignment vertical="top" wrapText="1"/>
    </xf>
    <xf numFmtId="0" fontId="0" fillId="4" borderId="80" xfId="0" applyNumberFormat="1" applyFont="1" applyFill="1" applyBorder="1" applyAlignment="1">
      <alignment horizontal="center" vertical="top" wrapText="1"/>
    </xf>
    <xf numFmtId="0" fontId="0" fillId="4" borderId="82" xfId="0" applyNumberFormat="1" applyFill="1" applyBorder="1" applyAlignment="1">
      <alignment horizontal="center" vertical="top" wrapText="1"/>
    </xf>
    <xf numFmtId="0" fontId="0" fillId="4" borderId="80" xfId="0" applyNumberFormat="1" applyFont="1" applyFill="1" applyBorder="1" applyAlignment="1">
      <alignment vertical="top" wrapText="1"/>
    </xf>
    <xf numFmtId="0" fontId="0" fillId="4" borderId="81" xfId="0" applyNumberFormat="1" applyFont="1" applyFill="1" applyBorder="1" applyAlignment="1">
      <alignment vertical="top" wrapText="1"/>
    </xf>
    <xf numFmtId="0" fontId="0" fillId="4" borderId="81" xfId="0" applyNumberFormat="1" applyFill="1" applyBorder="1" applyAlignment="1">
      <alignment vertical="top" wrapText="1"/>
    </xf>
    <xf numFmtId="0" fontId="0" fillId="4" borderId="82" xfId="0" applyNumberFormat="1" applyFill="1" applyBorder="1" applyAlignment="1">
      <alignment vertical="top" wrapText="1"/>
    </xf>
    <xf numFmtId="0" fontId="0" fillId="0" borderId="81" xfId="0" applyNumberFormat="1" applyFill="1" applyBorder="1" applyAlignment="1">
      <alignment vertical="top" wrapText="1"/>
    </xf>
    <xf numFmtId="0" fontId="0" fillId="0" borderId="82" xfId="0" applyNumberFormat="1" applyFill="1" applyBorder="1" applyAlignment="1">
      <alignment vertical="top" wrapText="1"/>
    </xf>
    <xf numFmtId="0" fontId="0" fillId="0" borderId="81" xfId="0" applyNumberFormat="1" applyBorder="1" applyAlignment="1">
      <alignment horizontal="center" vertical="top" wrapText="1"/>
    </xf>
    <xf numFmtId="0" fontId="0" fillId="0" borderId="81" xfId="0" applyNumberFormat="1" applyBorder="1" applyAlignment="1">
      <alignment vertical="top" wrapText="1"/>
    </xf>
    <xf numFmtId="0" fontId="0" fillId="0" borderId="82" xfId="0" applyNumberFormat="1" applyBorder="1" applyAlignment="1">
      <alignment vertical="top" wrapText="1"/>
    </xf>
    <xf numFmtId="0" fontId="125" fillId="3" borderId="80" xfId="0" applyNumberFormat="1" applyFont="1" applyFill="1" applyBorder="1" applyAlignment="1">
      <alignment vertical="center" wrapText="1"/>
    </xf>
    <xf numFmtId="0" fontId="125" fillId="3" borderId="81" xfId="0" applyNumberFormat="1" applyFont="1" applyFill="1" applyBorder="1" applyAlignment="1">
      <alignment vertical="center" wrapText="1"/>
    </xf>
    <xf numFmtId="0" fontId="125" fillId="3" borderId="82" xfId="0" applyNumberFormat="1" applyFont="1" applyFill="1" applyBorder="1" applyAlignment="1">
      <alignment vertical="center" wrapText="1"/>
    </xf>
    <xf numFmtId="0" fontId="0" fillId="0" borderId="80" xfId="0" applyNumberFormat="1" applyFont="1" applyBorder="1" applyAlignment="1">
      <alignment horizontal="left" vertical="top" wrapText="1" indent="2"/>
    </xf>
    <xf numFmtId="0" fontId="0" fillId="0" borderId="81" xfId="0" applyNumberFormat="1" applyFont="1" applyBorder="1" applyAlignment="1">
      <alignment horizontal="left" vertical="top" wrapText="1" indent="2"/>
    </xf>
    <xf numFmtId="0" fontId="0" fillId="0" borderId="82" xfId="0" applyNumberFormat="1" applyFont="1" applyBorder="1" applyAlignment="1">
      <alignment horizontal="left" vertical="top" wrapText="1" indent="2"/>
    </xf>
    <xf numFmtId="0" fontId="0" fillId="0" borderId="80" xfId="0" applyNumberFormat="1" applyFont="1" applyBorder="1" applyAlignment="1">
      <alignment vertical="top" wrapText="1"/>
    </xf>
    <xf numFmtId="0" fontId="125" fillId="3" borderId="80" xfId="0" applyNumberFormat="1" applyFont="1" applyFill="1" applyBorder="1" applyAlignment="1">
      <alignment vertical="top" wrapText="1"/>
    </xf>
    <xf numFmtId="0" fontId="125" fillId="3" borderId="81" xfId="0" applyNumberFormat="1" applyFont="1" applyFill="1" applyBorder="1" applyAlignment="1">
      <alignment vertical="top" wrapText="1"/>
    </xf>
    <xf numFmtId="0" fontId="125" fillId="3" borderId="82" xfId="0" applyNumberFormat="1" applyFont="1" applyFill="1" applyBorder="1" applyAlignment="1">
      <alignment vertical="top" wrapText="1"/>
    </xf>
    <xf numFmtId="0" fontId="125" fillId="2" borderId="80" xfId="0" applyNumberFormat="1" applyFont="1" applyFill="1" applyBorder="1" applyAlignment="1">
      <alignment horizontal="left" vertical="center" wrapText="1"/>
    </xf>
    <xf numFmtId="0" fontId="125" fillId="2" borderId="81" xfId="0" applyNumberFormat="1" applyFont="1" applyFill="1" applyBorder="1" applyAlignment="1">
      <alignment horizontal="left" vertical="center" wrapText="1"/>
    </xf>
    <xf numFmtId="0" fontId="125" fillId="2" borderId="82" xfId="0" applyNumberFormat="1" applyFont="1" applyFill="1" applyBorder="1" applyAlignment="1">
      <alignment horizontal="left" vertical="center" wrapText="1"/>
    </xf>
    <xf numFmtId="0" fontId="0" fillId="4" borderId="80" xfId="0" applyNumberFormat="1" applyFont="1" applyFill="1" applyBorder="1" applyAlignment="1">
      <alignment horizontal="left" vertical="top" wrapText="1"/>
    </xf>
    <xf numFmtId="0" fontId="0" fillId="4" borderId="81" xfId="0" applyNumberFormat="1" applyFont="1" applyFill="1" applyBorder="1" applyAlignment="1">
      <alignment horizontal="left" vertical="top" wrapText="1"/>
    </xf>
    <xf numFmtId="0" fontId="0" fillId="4" borderId="82" xfId="0" applyNumberFormat="1" applyFont="1" applyFill="1" applyBorder="1" applyAlignment="1">
      <alignment horizontal="left" vertical="top" wrapText="1"/>
    </xf>
    <xf numFmtId="0" fontId="0" fillId="63" borderId="80" xfId="0" applyNumberFormat="1" applyFont="1" applyFill="1" applyBorder="1" applyAlignment="1" applyProtection="1">
      <alignment horizontal="center" vertical="top" wrapText="1"/>
      <protection locked="0"/>
    </xf>
    <xf numFmtId="0" fontId="0" fillId="63" borderId="82" xfId="0" applyNumberFormat="1" applyFill="1" applyBorder="1" applyAlignment="1" applyProtection="1">
      <alignment horizontal="center" vertical="top" wrapText="1"/>
      <protection locked="0"/>
    </xf>
    <xf numFmtId="0" fontId="0" fillId="63" borderId="81" xfId="0" applyNumberFormat="1" applyFill="1" applyBorder="1" applyAlignment="1" applyProtection="1">
      <alignment vertical="top" wrapText="1"/>
      <protection locked="0"/>
    </xf>
    <xf numFmtId="0" fontId="0" fillId="63" borderId="82" xfId="0" applyNumberFormat="1" applyFill="1" applyBorder="1" applyAlignment="1" applyProtection="1">
      <alignment vertical="top" wrapText="1"/>
      <protection locked="0"/>
    </xf>
    <xf numFmtId="0" fontId="0" fillId="0" borderId="25"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5" xfId="0" applyNumberFormat="1" applyFont="1" applyBorder="1" applyAlignment="1">
      <alignment horizontal="center" vertical="top" wrapText="1"/>
    </xf>
    <xf numFmtId="0" fontId="0" fillId="0" borderId="26" xfId="0" applyNumberFormat="1" applyBorder="1" applyAlignment="1">
      <alignment horizontal="center" vertical="top" wrapText="1"/>
    </xf>
    <xf numFmtId="0" fontId="0" fillId="0" borderId="27" xfId="0" applyNumberFormat="1" applyBorder="1" applyAlignment="1">
      <alignment horizontal="center" vertical="top" wrapText="1"/>
    </xf>
    <xf numFmtId="0" fontId="0" fillId="63" borderId="74" xfId="0" applyNumberFormat="1" applyFont="1" applyFill="1" applyBorder="1" applyAlignment="1" applyProtection="1">
      <alignment horizontal="center" vertical="center" wrapText="1"/>
      <protection locked="0"/>
    </xf>
    <xf numFmtId="0" fontId="0" fillId="63" borderId="75" xfId="0" applyNumberFormat="1" applyFill="1" applyBorder="1" applyAlignment="1" applyProtection="1">
      <alignment horizontal="center" vertical="center" wrapText="1"/>
      <protection locked="0"/>
    </xf>
    <xf numFmtId="0" fontId="0" fillId="63" borderId="76" xfId="0" applyNumberFormat="1" applyFill="1" applyBorder="1" applyAlignment="1" applyProtection="1">
      <alignment horizontal="center" vertical="center" wrapText="1"/>
      <protection locked="0"/>
    </xf>
    <xf numFmtId="0" fontId="0" fillId="63" borderId="84" xfId="0" applyNumberFormat="1" applyFill="1" applyBorder="1" applyAlignment="1" applyProtection="1">
      <alignment horizontal="center" vertical="center" wrapText="1"/>
      <protection locked="0"/>
    </xf>
    <xf numFmtId="0" fontId="0" fillId="63" borderId="0" xfId="0" applyNumberFormat="1" applyFill="1" applyBorder="1" applyAlignment="1" applyProtection="1">
      <alignment horizontal="center" vertical="center" wrapText="1"/>
      <protection locked="0"/>
    </xf>
    <xf numFmtId="0" fontId="0" fillId="63" borderId="6" xfId="0" applyNumberFormat="1" applyFill="1" applyBorder="1" applyAlignment="1" applyProtection="1">
      <alignment horizontal="center" vertical="center" wrapText="1"/>
      <protection locked="0"/>
    </xf>
    <xf numFmtId="0" fontId="0" fillId="63" borderId="75" xfId="0" applyNumberFormat="1" applyFont="1" applyFill="1" applyBorder="1" applyAlignment="1" applyProtection="1">
      <alignment horizontal="center" vertical="center" wrapText="1"/>
      <protection locked="0"/>
    </xf>
    <xf numFmtId="0" fontId="0" fillId="63" borderId="76" xfId="0" applyNumberFormat="1" applyFont="1" applyFill="1" applyBorder="1" applyAlignment="1" applyProtection="1">
      <alignment horizontal="center" vertical="center" wrapText="1"/>
      <protection locked="0"/>
    </xf>
    <xf numFmtId="0" fontId="0" fillId="63" borderId="84" xfId="0" applyNumberFormat="1" applyFont="1" applyFill="1" applyBorder="1" applyAlignment="1" applyProtection="1">
      <alignment horizontal="center" vertical="center" wrapText="1"/>
      <protection locked="0"/>
    </xf>
    <xf numFmtId="0" fontId="0" fillId="63" borderId="0" xfId="0" applyNumberFormat="1" applyFont="1" applyFill="1" applyBorder="1" applyAlignment="1" applyProtection="1">
      <alignment horizontal="center" vertical="center" wrapText="1"/>
      <protection locked="0"/>
    </xf>
    <xf numFmtId="0" fontId="0" fillId="63" borderId="6" xfId="0" applyNumberFormat="1" applyFont="1" applyFill="1" applyBorder="1" applyAlignment="1" applyProtection="1">
      <alignment horizontal="center" vertical="center" wrapText="1"/>
      <protection locked="0"/>
    </xf>
    <xf numFmtId="0" fontId="0" fillId="0" borderId="80" xfId="0" applyNumberFormat="1" applyFont="1" applyBorder="1" applyAlignment="1">
      <alignment horizontal="center" vertical="top"/>
    </xf>
    <xf numFmtId="0" fontId="0" fillId="0" borderId="81" xfId="0" applyNumberFormat="1" applyBorder="1" applyAlignment="1">
      <alignment horizontal="center" vertical="top"/>
    </xf>
    <xf numFmtId="0" fontId="0" fillId="0" borderId="81" xfId="0" applyNumberFormat="1" applyBorder="1" applyAlignment="1">
      <alignment vertical="top"/>
    </xf>
    <xf numFmtId="0" fontId="0" fillId="0" borderId="82" xfId="0" applyNumberFormat="1" applyBorder="1" applyAlignment="1">
      <alignment vertical="top"/>
    </xf>
    <xf numFmtId="0" fontId="125" fillId="2" borderId="80" xfId="0" applyNumberFormat="1" applyFont="1" applyFill="1" applyBorder="1" applyAlignment="1">
      <alignment vertical="center" wrapText="1"/>
    </xf>
    <xf numFmtId="0" fontId="125" fillId="2" borderId="81" xfId="0" applyNumberFormat="1" applyFont="1" applyFill="1" applyBorder="1" applyAlignment="1">
      <alignment vertical="center" wrapText="1"/>
    </xf>
    <xf numFmtId="0" fontId="125" fillId="2" borderId="82" xfId="0" applyNumberFormat="1" applyFont="1" applyFill="1" applyBorder="1" applyAlignment="1">
      <alignment vertical="center" wrapText="1"/>
    </xf>
    <xf numFmtId="0" fontId="0" fillId="0" borderId="80" xfId="0" applyNumberFormat="1" applyBorder="1" applyAlignment="1">
      <alignment horizontal="center" vertical="top"/>
    </xf>
    <xf numFmtId="0" fontId="0" fillId="0" borderId="81" xfId="0" applyNumberFormat="1" applyBorder="1" applyAlignment="1"/>
    <xf numFmtId="0" fontId="0" fillId="0" borderId="82" xfId="0" applyNumberFormat="1" applyBorder="1" applyAlignment="1"/>
    <xf numFmtId="0" fontId="125" fillId="62" borderId="77" xfId="0" applyNumberFormat="1" applyFont="1" applyFill="1" applyBorder="1" applyAlignment="1">
      <alignment vertical="center"/>
    </xf>
    <xf numFmtId="0" fontId="125" fillId="62" borderId="78" xfId="0" applyNumberFormat="1" applyFont="1" applyFill="1" applyBorder="1" applyAlignment="1">
      <alignment vertical="center"/>
    </xf>
    <xf numFmtId="0" fontId="125" fillId="62" borderId="79" xfId="0" applyNumberFormat="1" applyFont="1" applyFill="1" applyBorder="1" applyAlignment="1">
      <alignment vertical="center"/>
    </xf>
    <xf numFmtId="0" fontId="0" fillId="0" borderId="73" xfId="0" applyNumberFormat="1" applyFont="1" applyBorder="1" applyAlignment="1">
      <alignment vertical="top" wrapText="1"/>
    </xf>
    <xf numFmtId="0" fontId="0" fillId="0" borderId="73" xfId="0" applyFont="1" applyBorder="1" applyAlignment="1">
      <alignment vertical="top" wrapText="1"/>
    </xf>
    <xf numFmtId="0" fontId="0" fillId="0" borderId="112" xfId="0" applyFont="1" applyBorder="1" applyAlignment="1">
      <alignment vertical="top" wrapText="1"/>
    </xf>
    <xf numFmtId="49" fontId="0" fillId="63" borderId="31" xfId="0" applyNumberFormat="1" applyFont="1" applyFill="1" applyBorder="1" applyAlignment="1" applyProtection="1">
      <alignment horizontal="center" vertical="center" wrapText="1"/>
      <protection locked="0"/>
    </xf>
    <xf numFmtId="49" fontId="0" fillId="63" borderId="81" xfId="0" applyNumberFormat="1" applyFill="1" applyBorder="1" applyAlignment="1" applyProtection="1">
      <alignment horizontal="center" vertical="center" wrapText="1"/>
      <protection locked="0"/>
    </xf>
    <xf numFmtId="49" fontId="0" fillId="63" borderId="82" xfId="0" applyNumberFormat="1" applyFill="1" applyBorder="1" applyAlignment="1" applyProtection="1">
      <alignment horizontal="center" vertical="center" wrapText="1"/>
      <protection locked="0"/>
    </xf>
    <xf numFmtId="0" fontId="0" fillId="0" borderId="73" xfId="0" applyNumberFormat="1" applyFont="1" applyBorder="1" applyAlignment="1">
      <alignment horizontal="left" vertical="center" wrapText="1"/>
    </xf>
    <xf numFmtId="0" fontId="0" fillId="0" borderId="73" xfId="0" applyBorder="1" applyAlignment="1">
      <alignment horizontal="left" vertical="center" wrapText="1"/>
    </xf>
    <xf numFmtId="0" fontId="0" fillId="0" borderId="112" xfId="0" applyBorder="1" applyAlignment="1">
      <alignment horizontal="left" vertical="center" wrapText="1"/>
    </xf>
    <xf numFmtId="49" fontId="0" fillId="63" borderId="81" xfId="0" applyNumberFormat="1" applyFont="1" applyFill="1" applyBorder="1" applyAlignment="1" applyProtection="1">
      <alignment horizontal="center" vertical="center" wrapText="1"/>
      <protection locked="0"/>
    </xf>
    <xf numFmtId="49" fontId="0" fillId="63" borderId="82" xfId="0" applyNumberFormat="1" applyFont="1" applyFill="1" applyBorder="1" applyAlignment="1" applyProtection="1">
      <alignment horizontal="center" vertical="center" wrapText="1"/>
      <protection locked="0"/>
    </xf>
    <xf numFmtId="0" fontId="0" fillId="0" borderId="4" xfId="0" applyFont="1" applyBorder="1" applyAlignment="1" applyProtection="1">
      <alignment vertical="center" shrinkToFit="1"/>
    </xf>
    <xf numFmtId="0" fontId="0" fillId="0" borderId="4" xfId="0" applyFont="1" applyBorder="1" applyAlignment="1" applyProtection="1">
      <alignment shrinkToFit="1"/>
    </xf>
    <xf numFmtId="37" fontId="0" fillId="0" borderId="4" xfId="0" applyNumberFormat="1" applyFont="1" applyBorder="1" applyAlignment="1" applyProtection="1">
      <alignment horizontal="center" vertical="center"/>
    </xf>
    <xf numFmtId="0" fontId="0" fillId="0" borderId="4" xfId="0" applyNumberFormat="1" applyFont="1" applyBorder="1" applyAlignment="1" applyProtection="1">
      <alignment horizontal="center" vertical="center"/>
    </xf>
    <xf numFmtId="0" fontId="0" fillId="0" borderId="12" xfId="0" applyNumberFormat="1" applyBorder="1" applyAlignment="1" applyProtection="1"/>
    <xf numFmtId="0" fontId="0" fillId="0" borderId="0" xfId="0" applyNumberFormat="1" applyAlignment="1" applyProtection="1"/>
    <xf numFmtId="0" fontId="20" fillId="0" borderId="12" xfId="0" applyNumberFormat="1" applyFont="1" applyFill="1" applyBorder="1" applyAlignment="1" applyProtection="1">
      <alignment horizontal="center" vertical="center" wrapText="1"/>
    </xf>
    <xf numFmtId="0" fontId="20" fillId="0" borderId="12" xfId="0" applyNumberFormat="1" applyFont="1" applyBorder="1" applyAlignment="1" applyProtection="1">
      <alignment horizontal="center" vertical="center" wrapText="1"/>
    </xf>
    <xf numFmtId="0" fontId="20" fillId="0" borderId="13" xfId="0" applyNumberFormat="1" applyFont="1" applyBorder="1" applyAlignment="1" applyProtection="1">
      <alignment horizontal="center" vertical="center" wrapText="1"/>
    </xf>
    <xf numFmtId="0" fontId="20" fillId="0" borderId="0" xfId="0" applyNumberFormat="1" applyFont="1" applyBorder="1" applyAlignment="1" applyProtection="1">
      <alignment horizontal="center" vertical="center" wrapText="1"/>
    </xf>
    <xf numFmtId="0" fontId="20" fillId="0" borderId="6" xfId="0" applyNumberFormat="1" applyFont="1" applyBorder="1" applyAlignment="1" applyProtection="1">
      <alignment horizontal="center" vertical="center" wrapText="1"/>
    </xf>
    <xf numFmtId="0" fontId="0" fillId="0" borderId="0" xfId="0" applyNumberFormat="1" applyAlignment="1" applyProtection="1">
      <alignment wrapText="1"/>
    </xf>
    <xf numFmtId="0" fontId="0" fillId="0" borderId="6" xfId="0" applyNumberFormat="1" applyBorder="1" applyAlignment="1" applyProtection="1">
      <alignment wrapText="1"/>
    </xf>
    <xf numFmtId="0" fontId="15" fillId="2" borderId="15" xfId="0" applyNumberFormat="1" applyFont="1" applyFill="1" applyBorder="1" applyAlignment="1" applyProtection="1">
      <alignment horizontal="center"/>
    </xf>
    <xf numFmtId="0" fontId="8" fillId="0" borderId="15" xfId="0" applyNumberFormat="1" applyFont="1" applyBorder="1" applyAlignment="1" applyProtection="1">
      <alignment horizontal="center"/>
    </xf>
    <xf numFmtId="0" fontId="15" fillId="2" borderId="15" xfId="0" applyNumberFormat="1" applyFont="1" applyFill="1" applyBorder="1" applyAlignment="1" applyProtection="1">
      <alignment horizontal="center" wrapText="1"/>
    </xf>
    <xf numFmtId="0" fontId="8" fillId="0" borderId="15" xfId="0" applyNumberFormat="1" applyFont="1" applyBorder="1" applyAlignment="1" applyProtection="1">
      <alignment horizontal="center" wrapText="1"/>
    </xf>
    <xf numFmtId="0" fontId="13" fillId="0" borderId="4" xfId="0" applyNumberFormat="1" applyFont="1" applyFill="1" applyBorder="1" applyAlignment="1" applyProtection="1">
      <alignment horizontal="center" vertical="center" wrapText="1"/>
    </xf>
    <xf numFmtId="0" fontId="0" fillId="0" borderId="84" xfId="0" applyBorder="1" applyAlignment="1" applyProtection="1">
      <alignment horizontal="left" vertical="top" wrapText="1" indent="1"/>
    </xf>
    <xf numFmtId="0" fontId="0" fillId="0" borderId="0" xfId="0" applyBorder="1" applyAlignment="1">
      <alignment horizontal="left" vertical="top" wrapText="1" indent="1"/>
    </xf>
    <xf numFmtId="0" fontId="0" fillId="0" borderId="77" xfId="0" applyBorder="1" applyAlignment="1" applyProtection="1">
      <alignment horizontal="left" vertical="top" wrapText="1" indent="1"/>
    </xf>
    <xf numFmtId="0" fontId="0" fillId="0" borderId="78" xfId="0" applyBorder="1" applyAlignment="1">
      <alignment horizontal="left" vertical="top" wrapText="1" indent="1"/>
    </xf>
    <xf numFmtId="0" fontId="0" fillId="0" borderId="79" xfId="0" applyBorder="1" applyAlignment="1">
      <alignment horizontal="left" vertical="top" wrapText="1" indent="1"/>
    </xf>
    <xf numFmtId="0" fontId="0" fillId="0" borderId="10" xfId="0" applyBorder="1" applyAlignment="1" applyProtection="1"/>
    <xf numFmtId="0" fontId="0" fillId="0" borderId="5" xfId="0" applyBorder="1" applyAlignment="1" applyProtection="1"/>
    <xf numFmtId="0" fontId="0" fillId="0" borderId="8" xfId="0" applyBorder="1" applyAlignment="1" applyProtection="1"/>
    <xf numFmtId="0" fontId="0" fillId="0" borderId="11" xfId="0" applyNumberFormat="1" applyBorder="1" applyAlignment="1" applyProtection="1"/>
    <xf numFmtId="0" fontId="31" fillId="0" borderId="12"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2" fillId="8" borderId="14" xfId="0" applyNumberFormat="1" applyFont="1" applyFill="1" applyBorder="1" applyAlignment="1" applyProtection="1">
      <alignment horizontal="center" vertical="center" wrapText="1"/>
    </xf>
    <xf numFmtId="0" fontId="32" fillId="8" borderId="0" xfId="0" applyNumberFormat="1" applyFont="1" applyFill="1" applyBorder="1" applyAlignment="1" applyProtection="1">
      <alignment horizontal="center" vertical="center" wrapText="1"/>
    </xf>
    <xf numFmtId="0" fontId="32" fillId="8" borderId="6"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left" vertical="top" wrapText="1"/>
    </xf>
    <xf numFmtId="0" fontId="0" fillId="0" borderId="12" xfId="0" applyNumberFormat="1" applyBorder="1" applyAlignment="1" applyProtection="1">
      <alignment horizontal="left" vertical="top" wrapText="1"/>
    </xf>
    <xf numFmtId="0" fontId="0" fillId="0" borderId="13" xfId="0" applyNumberFormat="1" applyBorder="1" applyAlignment="1" applyProtection="1">
      <alignment horizontal="left" vertical="top" wrapText="1"/>
    </xf>
    <xf numFmtId="0" fontId="0" fillId="0" borderId="0" xfId="0" applyNumberFormat="1" applyBorder="1" applyAlignment="1" applyProtection="1">
      <alignment horizontal="left" vertical="top" wrapText="1"/>
    </xf>
    <xf numFmtId="0" fontId="0" fillId="0" borderId="6" xfId="0" applyNumberFormat="1" applyBorder="1" applyAlignment="1" applyProtection="1">
      <alignment horizontal="left" vertical="top" wrapText="1"/>
    </xf>
    <xf numFmtId="0" fontId="0" fillId="0" borderId="11" xfId="0" applyBorder="1" applyAlignment="1" applyProtection="1"/>
    <xf numFmtId="0" fontId="0" fillId="0" borderId="12" xfId="0" applyBorder="1" applyAlignment="1" applyProtection="1"/>
    <xf numFmtId="0" fontId="8" fillId="0" borderId="84" xfId="0" applyFont="1" applyBorder="1" applyAlignment="1" applyProtection="1">
      <alignment wrapText="1"/>
    </xf>
    <xf numFmtId="0" fontId="0" fillId="0" borderId="0" xfId="0" applyBorder="1" applyAlignment="1">
      <alignment wrapText="1"/>
    </xf>
    <xf numFmtId="0" fontId="0" fillId="0" borderId="6" xfId="0" applyBorder="1" applyAlignment="1">
      <alignment wrapText="1"/>
    </xf>
    <xf numFmtId="0" fontId="28" fillId="0" borderId="73" xfId="0" applyNumberFormat="1" applyFont="1" applyBorder="1" applyAlignment="1" applyProtection="1">
      <alignment horizontal="left" vertical="top" wrapText="1"/>
    </xf>
    <xf numFmtId="0" fontId="0" fillId="0" borderId="0" xfId="0" applyBorder="1" applyAlignment="1" applyProtection="1"/>
    <xf numFmtId="0" fontId="99" fillId="0" borderId="75" xfId="0" applyFont="1" applyBorder="1" applyAlignment="1" applyProtection="1">
      <alignment horizontal="center" vertical="top" wrapText="1"/>
    </xf>
    <xf numFmtId="0" fontId="99" fillId="0" borderId="76" xfId="0" applyFont="1" applyBorder="1" applyAlignment="1" applyProtection="1">
      <alignment horizontal="center" vertical="top" wrapText="1"/>
    </xf>
    <xf numFmtId="0" fontId="99" fillId="0" borderId="0" xfId="0" applyFont="1" applyBorder="1" applyAlignment="1" applyProtection="1">
      <alignment horizontal="center" vertical="top" wrapText="1"/>
    </xf>
    <xf numFmtId="0" fontId="99" fillId="0" borderId="6" xfId="0" applyFont="1" applyBorder="1" applyAlignment="1" applyProtection="1">
      <alignment horizontal="center" vertical="top" wrapText="1"/>
    </xf>
    <xf numFmtId="0" fontId="28" fillId="0" borderId="0" xfId="0" applyFont="1" applyBorder="1" applyAlignment="1" applyProtection="1">
      <alignment horizontal="right" vertical="center" wrapText="1"/>
    </xf>
    <xf numFmtId="0" fontId="0" fillId="0" borderId="0" xfId="0" applyFont="1" applyBorder="1" applyAlignment="1" applyProtection="1">
      <alignment horizontal="right" vertical="center" wrapText="1"/>
    </xf>
    <xf numFmtId="0" fontId="0" fillId="0" borderId="6" xfId="0" applyFont="1" applyBorder="1" applyAlignment="1" applyProtection="1">
      <alignment horizontal="right" vertical="center" wrapText="1"/>
    </xf>
    <xf numFmtId="49" fontId="15" fillId="56" borderId="0" xfId="0" applyNumberFormat="1" applyFont="1" applyFill="1" applyBorder="1" applyAlignment="1" applyProtection="1">
      <alignment horizontal="center"/>
    </xf>
    <xf numFmtId="0" fontId="0" fillId="0" borderId="0" xfId="0" applyAlignment="1" applyProtection="1">
      <alignment horizontal="center"/>
    </xf>
    <xf numFmtId="0" fontId="28" fillId="0" borderId="72" xfId="0" applyNumberFormat="1" applyFont="1" applyBorder="1" applyAlignment="1" applyProtection="1">
      <alignment horizontal="left" vertical="top" wrapText="1"/>
    </xf>
    <xf numFmtId="0" fontId="42" fillId="22" borderId="73" xfId="646" applyFont="1" applyFill="1" applyBorder="1" applyAlignment="1">
      <alignment horizontal="center"/>
    </xf>
    <xf numFmtId="0" fontId="42" fillId="7" borderId="73" xfId="646" applyFont="1" applyFill="1" applyBorder="1" applyAlignment="1">
      <alignment horizontal="center"/>
    </xf>
    <xf numFmtId="0" fontId="42" fillId="6" borderId="73" xfId="646" applyFont="1" applyFill="1" applyBorder="1" applyAlignment="1">
      <alignment horizontal="center"/>
    </xf>
    <xf numFmtId="0" fontId="8" fillId="0" borderId="72" xfId="0" applyNumberFormat="1" applyFont="1" applyBorder="1" applyAlignment="1" applyProtection="1">
      <alignment horizontal="center" vertical="center" wrapText="1"/>
    </xf>
    <xf numFmtId="0" fontId="0" fillId="0" borderId="85" xfId="0" applyBorder="1" applyAlignment="1">
      <alignment horizontal="left" wrapText="1"/>
    </xf>
    <xf numFmtId="0" fontId="0" fillId="0" borderId="10" xfId="0" applyNumberFormat="1" applyFont="1" applyFill="1" applyBorder="1" applyAlignment="1" applyProtection="1">
      <alignment vertical="top" wrapText="1"/>
    </xf>
    <xf numFmtId="0" fontId="0" fillId="0" borderId="5" xfId="0" applyNumberFormat="1" applyFont="1" applyFill="1" applyBorder="1" applyAlignment="1" applyProtection="1">
      <alignment vertical="top" wrapText="1"/>
    </xf>
    <xf numFmtId="0" fontId="0" fillId="0" borderId="8" xfId="0" applyNumberFormat="1" applyFont="1" applyFill="1" applyBorder="1" applyAlignment="1" applyProtection="1">
      <alignment vertical="top" wrapText="1"/>
    </xf>
    <xf numFmtId="2" fontId="0" fillId="63" borderId="4" xfId="0" applyNumberFormat="1" applyFill="1" applyBorder="1" applyAlignment="1" applyProtection="1">
      <alignment horizontal="center" vertical="top" wrapText="1"/>
      <protection locked="0"/>
    </xf>
    <xf numFmtId="0" fontId="13" fillId="0" borderId="74" xfId="0" applyNumberFormat="1" applyFont="1" applyBorder="1" applyAlignment="1" applyProtection="1">
      <alignment horizontal="left" vertical="top" wrapText="1"/>
    </xf>
    <xf numFmtId="0" fontId="13" fillId="0" borderId="75" xfId="0" applyNumberFormat="1" applyFont="1" applyBorder="1" applyAlignment="1" applyProtection="1">
      <alignment horizontal="left" vertical="top" wrapText="1"/>
    </xf>
    <xf numFmtId="0" fontId="13" fillId="0" borderId="76" xfId="0" applyNumberFormat="1" applyFont="1" applyBorder="1" applyAlignment="1" applyProtection="1">
      <alignment horizontal="left" vertical="top" wrapText="1"/>
    </xf>
    <xf numFmtId="0" fontId="23" fillId="3" borderId="77" xfId="0" applyNumberFormat="1" applyFont="1" applyFill="1" applyBorder="1" applyAlignment="1" applyProtection="1">
      <alignment horizontal="center" vertical="top"/>
    </xf>
    <xf numFmtId="0" fontId="23" fillId="3" borderId="74" xfId="0" applyNumberFormat="1" applyFont="1" applyFill="1" applyBorder="1" applyAlignment="1" applyProtection="1">
      <alignment horizontal="center" vertical="top"/>
    </xf>
    <xf numFmtId="0" fontId="23" fillId="3" borderId="76" xfId="0" applyNumberFormat="1" applyFont="1" applyFill="1" applyBorder="1" applyProtection="1"/>
    <xf numFmtId="0" fontId="0" fillId="0" borderId="79" xfId="0" applyBorder="1" applyAlignment="1">
      <alignment vertical="top"/>
    </xf>
    <xf numFmtId="0" fontId="8" fillId="0" borderId="73" xfId="0" applyNumberFormat="1" applyFont="1" applyBorder="1" applyAlignment="1" applyProtection="1">
      <alignment horizontal="center" vertical="center"/>
    </xf>
    <xf numFmtId="0" fontId="8" fillId="63" borderId="80" xfId="0" applyNumberFormat="1" applyFont="1" applyFill="1" applyBorder="1" applyAlignment="1" applyProtection="1">
      <alignment horizontal="center" vertical="center" wrapText="1"/>
      <protection locked="0"/>
    </xf>
    <xf numFmtId="0" fontId="0" fillId="0" borderId="77" xfId="0" applyNumberFormat="1" applyFill="1" applyBorder="1" applyAlignment="1" applyProtection="1">
      <alignment horizontal="center" vertical="top" wrapText="1"/>
    </xf>
  </cellXfs>
  <cellStyles count="2134">
    <cellStyle name="0.00%" xfId="647"/>
    <cellStyle name="20% - Accent1 10" xfId="648"/>
    <cellStyle name="20% - Accent1 11" xfId="649"/>
    <cellStyle name="20% - Accent1 12" xfId="650"/>
    <cellStyle name="20% - Accent1 13" xfId="651"/>
    <cellStyle name="20% - Accent1 14" xfId="652"/>
    <cellStyle name="20% - Accent1 15" xfId="653"/>
    <cellStyle name="20% - Accent1 16" xfId="654"/>
    <cellStyle name="20% - Accent1 17" xfId="655"/>
    <cellStyle name="20% - Accent1 2" xfId="656"/>
    <cellStyle name="20% - Accent1 2 2" xfId="657"/>
    <cellStyle name="20% - Accent1 2 3" xfId="658"/>
    <cellStyle name="20% - Accent1 3" xfId="659"/>
    <cellStyle name="20% - Accent1 4" xfId="660"/>
    <cellStyle name="20% - Accent1 5" xfId="661"/>
    <cellStyle name="20% - Accent1 6" xfId="662"/>
    <cellStyle name="20% - Accent1 7" xfId="663"/>
    <cellStyle name="20% - Accent1 8" xfId="664"/>
    <cellStyle name="20% - Accent1 9" xfId="665"/>
    <cellStyle name="20% - Accent2 10" xfId="666"/>
    <cellStyle name="20% - Accent2 11" xfId="667"/>
    <cellStyle name="20% - Accent2 12" xfId="668"/>
    <cellStyle name="20% - Accent2 13" xfId="669"/>
    <cellStyle name="20% - Accent2 14" xfId="670"/>
    <cellStyle name="20% - Accent2 15" xfId="671"/>
    <cellStyle name="20% - Accent2 16" xfId="672"/>
    <cellStyle name="20% - Accent2 17" xfId="673"/>
    <cellStyle name="20% - Accent2 2" xfId="674"/>
    <cellStyle name="20% - Accent2 2 2" xfId="675"/>
    <cellStyle name="20% - Accent2 2 3" xfId="676"/>
    <cellStyle name="20% - Accent2 3" xfId="677"/>
    <cellStyle name="20% - Accent2 4" xfId="678"/>
    <cellStyle name="20% - Accent2 5" xfId="679"/>
    <cellStyle name="20% - Accent2 6" xfId="680"/>
    <cellStyle name="20% - Accent2 7" xfId="681"/>
    <cellStyle name="20% - Accent2 8" xfId="682"/>
    <cellStyle name="20% - Accent2 9" xfId="683"/>
    <cellStyle name="20% - Accent3 10" xfId="684"/>
    <cellStyle name="20% - Accent3 11" xfId="685"/>
    <cellStyle name="20% - Accent3 12" xfId="686"/>
    <cellStyle name="20% - Accent3 13" xfId="687"/>
    <cellStyle name="20% - Accent3 14" xfId="688"/>
    <cellStyle name="20% - Accent3 15" xfId="689"/>
    <cellStyle name="20% - Accent3 16" xfId="690"/>
    <cellStyle name="20% - Accent3 17" xfId="691"/>
    <cellStyle name="20% - Accent3 2" xfId="692"/>
    <cellStyle name="20% - Accent3 2 2" xfId="693"/>
    <cellStyle name="20% - Accent3 2 3" xfId="694"/>
    <cellStyle name="20% - Accent3 3" xfId="695"/>
    <cellStyle name="20% - Accent3 4" xfId="696"/>
    <cellStyle name="20% - Accent3 5" xfId="697"/>
    <cellStyle name="20% - Accent3 6" xfId="698"/>
    <cellStyle name="20% - Accent3 7" xfId="699"/>
    <cellStyle name="20% - Accent3 8" xfId="700"/>
    <cellStyle name="20% - Accent3 9" xfId="701"/>
    <cellStyle name="20% - Accent4 10" xfId="702"/>
    <cellStyle name="20% - Accent4 11" xfId="703"/>
    <cellStyle name="20% - Accent4 12" xfId="704"/>
    <cellStyle name="20% - Accent4 13" xfId="705"/>
    <cellStyle name="20% - Accent4 14" xfId="706"/>
    <cellStyle name="20% - Accent4 15" xfId="707"/>
    <cellStyle name="20% - Accent4 16" xfId="708"/>
    <cellStyle name="20% - Accent4 17" xfId="709"/>
    <cellStyle name="20% - Accent4 2" xfId="710"/>
    <cellStyle name="20% - Accent4 2 2" xfId="711"/>
    <cellStyle name="20% - Accent4 2 3" xfId="712"/>
    <cellStyle name="20% - Accent4 3" xfId="713"/>
    <cellStyle name="20% - Accent4 4" xfId="714"/>
    <cellStyle name="20% - Accent4 5" xfId="715"/>
    <cellStyle name="20% - Accent4 6" xfId="716"/>
    <cellStyle name="20% - Accent4 7" xfId="717"/>
    <cellStyle name="20% - Accent4 8" xfId="718"/>
    <cellStyle name="20% - Accent4 9" xfId="719"/>
    <cellStyle name="20% - Accent5 10" xfId="720"/>
    <cellStyle name="20% - Accent5 11" xfId="721"/>
    <cellStyle name="20% - Accent5 12" xfId="722"/>
    <cellStyle name="20% - Accent5 13" xfId="723"/>
    <cellStyle name="20% - Accent5 14" xfId="724"/>
    <cellStyle name="20% - Accent5 15" xfId="725"/>
    <cellStyle name="20% - Accent5 16" xfId="726"/>
    <cellStyle name="20% - Accent5 17" xfId="727"/>
    <cellStyle name="20% - Accent5 2" xfId="728"/>
    <cellStyle name="20% - Accent5 2 2" xfId="729"/>
    <cellStyle name="20% - Accent5 2 3" xfId="730"/>
    <cellStyle name="20% - Accent5 3" xfId="731"/>
    <cellStyle name="20% - Accent5 4" xfId="732"/>
    <cellStyle name="20% - Accent5 5" xfId="733"/>
    <cellStyle name="20% - Accent5 6" xfId="734"/>
    <cellStyle name="20% - Accent5 7" xfId="735"/>
    <cellStyle name="20% - Accent5 8" xfId="736"/>
    <cellStyle name="20% - Accent5 9" xfId="737"/>
    <cellStyle name="20% - Accent6 10" xfId="738"/>
    <cellStyle name="20% - Accent6 11" xfId="739"/>
    <cellStyle name="20% - Accent6 12" xfId="740"/>
    <cellStyle name="20% - Accent6 13" xfId="741"/>
    <cellStyle name="20% - Accent6 14" xfId="742"/>
    <cellStyle name="20% - Accent6 15" xfId="743"/>
    <cellStyle name="20% - Accent6 16" xfId="744"/>
    <cellStyle name="20% - Accent6 17" xfId="745"/>
    <cellStyle name="20% - Accent6 2" xfId="746"/>
    <cellStyle name="20% - Accent6 2 2" xfId="747"/>
    <cellStyle name="20% - Accent6 2 3" xfId="748"/>
    <cellStyle name="20% - Accent6 3" xfId="749"/>
    <cellStyle name="20% - Accent6 4" xfId="750"/>
    <cellStyle name="20% - Accent6 5" xfId="751"/>
    <cellStyle name="20% - Accent6 6" xfId="752"/>
    <cellStyle name="20% - Accent6 7" xfId="753"/>
    <cellStyle name="20% - Accent6 8" xfId="754"/>
    <cellStyle name="20% - Accent6 9" xfId="755"/>
    <cellStyle name="40% - Accent1 10" xfId="756"/>
    <cellStyle name="40% - Accent1 11" xfId="757"/>
    <cellStyle name="40% - Accent1 12" xfId="758"/>
    <cellStyle name="40% - Accent1 13" xfId="759"/>
    <cellStyle name="40% - Accent1 14" xfId="760"/>
    <cellStyle name="40% - Accent1 15" xfId="761"/>
    <cellStyle name="40% - Accent1 16" xfId="762"/>
    <cellStyle name="40% - Accent1 17" xfId="763"/>
    <cellStyle name="40% - Accent1 2" xfId="764"/>
    <cellStyle name="40% - Accent1 2 2" xfId="765"/>
    <cellStyle name="40% - Accent1 2 3" xfId="766"/>
    <cellStyle name="40% - Accent1 3" xfId="767"/>
    <cellStyle name="40% - Accent1 4" xfId="768"/>
    <cellStyle name="40% - Accent1 5" xfId="769"/>
    <cellStyle name="40% - Accent1 6" xfId="770"/>
    <cellStyle name="40% - Accent1 7" xfId="771"/>
    <cellStyle name="40% - Accent1 8" xfId="772"/>
    <cellStyle name="40% - Accent1 9" xfId="773"/>
    <cellStyle name="40% - Accent2 10" xfId="774"/>
    <cellStyle name="40% - Accent2 11" xfId="775"/>
    <cellStyle name="40% - Accent2 12" xfId="776"/>
    <cellStyle name="40% - Accent2 13" xfId="777"/>
    <cellStyle name="40% - Accent2 14" xfId="778"/>
    <cellStyle name="40% - Accent2 15" xfId="779"/>
    <cellStyle name="40% - Accent2 16" xfId="780"/>
    <cellStyle name="40% - Accent2 17" xfId="781"/>
    <cellStyle name="40% - Accent2 2" xfId="782"/>
    <cellStyle name="40% - Accent2 2 2" xfId="783"/>
    <cellStyle name="40% - Accent2 2 3" xfId="784"/>
    <cellStyle name="40% - Accent2 3" xfId="785"/>
    <cellStyle name="40% - Accent2 4" xfId="786"/>
    <cellStyle name="40% - Accent2 5" xfId="787"/>
    <cellStyle name="40% - Accent2 6" xfId="788"/>
    <cellStyle name="40% - Accent2 7" xfId="789"/>
    <cellStyle name="40% - Accent2 8" xfId="790"/>
    <cellStyle name="40% - Accent2 9" xfId="791"/>
    <cellStyle name="40% - Accent3 10" xfId="792"/>
    <cellStyle name="40% - Accent3 11" xfId="793"/>
    <cellStyle name="40% - Accent3 12" xfId="794"/>
    <cellStyle name="40% - Accent3 13" xfId="795"/>
    <cellStyle name="40% - Accent3 14" xfId="796"/>
    <cellStyle name="40% - Accent3 15" xfId="797"/>
    <cellStyle name="40% - Accent3 16" xfId="798"/>
    <cellStyle name="40% - Accent3 17" xfId="799"/>
    <cellStyle name="40% - Accent3 2" xfId="800"/>
    <cellStyle name="40% - Accent3 2 2" xfId="801"/>
    <cellStyle name="40% - Accent3 2 3" xfId="802"/>
    <cellStyle name="40% - Accent3 3" xfId="803"/>
    <cellStyle name="40% - Accent3 4" xfId="804"/>
    <cellStyle name="40% - Accent3 5" xfId="805"/>
    <cellStyle name="40% - Accent3 6" xfId="806"/>
    <cellStyle name="40% - Accent3 7" xfId="807"/>
    <cellStyle name="40% - Accent3 8" xfId="808"/>
    <cellStyle name="40% - Accent3 9" xfId="809"/>
    <cellStyle name="40% - Accent4 10" xfId="810"/>
    <cellStyle name="40% - Accent4 11" xfId="811"/>
    <cellStyle name="40% - Accent4 12" xfId="812"/>
    <cellStyle name="40% - Accent4 13" xfId="813"/>
    <cellStyle name="40% - Accent4 14" xfId="814"/>
    <cellStyle name="40% - Accent4 15" xfId="815"/>
    <cellStyle name="40% - Accent4 16" xfId="816"/>
    <cellStyle name="40% - Accent4 17" xfId="817"/>
    <cellStyle name="40% - Accent4 2" xfId="818"/>
    <cellStyle name="40% - Accent4 2 2" xfId="819"/>
    <cellStyle name="40% - Accent4 2 3" xfId="820"/>
    <cellStyle name="40% - Accent4 3" xfId="821"/>
    <cellStyle name="40% - Accent4 4" xfId="822"/>
    <cellStyle name="40% - Accent4 5" xfId="823"/>
    <cellStyle name="40% - Accent4 6" xfId="824"/>
    <cellStyle name="40% - Accent4 7" xfId="825"/>
    <cellStyle name="40% - Accent4 8" xfId="826"/>
    <cellStyle name="40% - Accent4 9" xfId="827"/>
    <cellStyle name="40% - Accent5 10" xfId="828"/>
    <cellStyle name="40% - Accent5 11" xfId="829"/>
    <cellStyle name="40% - Accent5 12" xfId="830"/>
    <cellStyle name="40% - Accent5 13" xfId="831"/>
    <cellStyle name="40% - Accent5 14" xfId="832"/>
    <cellStyle name="40% - Accent5 15" xfId="833"/>
    <cellStyle name="40% - Accent5 16" xfId="834"/>
    <cellStyle name="40% - Accent5 17" xfId="835"/>
    <cellStyle name="40% - Accent5 2" xfId="836"/>
    <cellStyle name="40% - Accent5 2 2" xfId="837"/>
    <cellStyle name="40% - Accent5 2 3" xfId="838"/>
    <cellStyle name="40% - Accent5 3" xfId="839"/>
    <cellStyle name="40% - Accent5 4" xfId="840"/>
    <cellStyle name="40% - Accent5 5" xfId="841"/>
    <cellStyle name="40% - Accent5 6" xfId="842"/>
    <cellStyle name="40% - Accent5 7" xfId="843"/>
    <cellStyle name="40% - Accent5 8" xfId="844"/>
    <cellStyle name="40% - Accent5 9" xfId="845"/>
    <cellStyle name="40% - Accent6 10" xfId="846"/>
    <cellStyle name="40% - Accent6 11" xfId="847"/>
    <cellStyle name="40% - Accent6 12" xfId="848"/>
    <cellStyle name="40% - Accent6 13" xfId="849"/>
    <cellStyle name="40% - Accent6 14" xfId="850"/>
    <cellStyle name="40% - Accent6 15" xfId="851"/>
    <cellStyle name="40% - Accent6 16" xfId="852"/>
    <cellStyle name="40% - Accent6 17" xfId="853"/>
    <cellStyle name="40% - Accent6 2" xfId="854"/>
    <cellStyle name="40% - Accent6 2 2" xfId="855"/>
    <cellStyle name="40% - Accent6 2 3" xfId="856"/>
    <cellStyle name="40% - Accent6 3" xfId="857"/>
    <cellStyle name="40% - Accent6 4" xfId="858"/>
    <cellStyle name="40% - Accent6 5" xfId="859"/>
    <cellStyle name="40% - Accent6 6" xfId="860"/>
    <cellStyle name="40% - Accent6 7" xfId="861"/>
    <cellStyle name="40% - Accent6 8" xfId="862"/>
    <cellStyle name="40% - Accent6 9" xfId="863"/>
    <cellStyle name="60% - Accent1 10" xfId="864"/>
    <cellStyle name="60% - Accent1 11" xfId="865"/>
    <cellStyle name="60% - Accent1 12" xfId="866"/>
    <cellStyle name="60% - Accent1 13" xfId="867"/>
    <cellStyle name="60% - Accent1 14" xfId="868"/>
    <cellStyle name="60% - Accent1 15" xfId="869"/>
    <cellStyle name="60% - Accent1 2" xfId="870"/>
    <cellStyle name="60% - Accent1 3" xfId="871"/>
    <cellStyle name="60% - Accent1 4" xfId="872"/>
    <cellStyle name="60% - Accent1 5" xfId="873"/>
    <cellStyle name="60% - Accent1 6" xfId="874"/>
    <cellStyle name="60% - Accent1 7" xfId="875"/>
    <cellStyle name="60% - Accent1 8" xfId="876"/>
    <cellStyle name="60% - Accent1 9" xfId="877"/>
    <cellStyle name="60% - Accent2 10" xfId="878"/>
    <cellStyle name="60% - Accent2 11" xfId="879"/>
    <cellStyle name="60% - Accent2 12" xfId="880"/>
    <cellStyle name="60% - Accent2 13" xfId="881"/>
    <cellStyle name="60% - Accent2 14" xfId="882"/>
    <cellStyle name="60% - Accent2 15" xfId="883"/>
    <cellStyle name="60% - Accent2 2" xfId="884"/>
    <cellStyle name="60% - Accent2 3" xfId="885"/>
    <cellStyle name="60% - Accent2 4" xfId="886"/>
    <cellStyle name="60% - Accent2 5" xfId="887"/>
    <cellStyle name="60% - Accent2 6" xfId="888"/>
    <cellStyle name="60% - Accent2 7" xfId="889"/>
    <cellStyle name="60% - Accent2 8" xfId="890"/>
    <cellStyle name="60% - Accent2 9" xfId="891"/>
    <cellStyle name="60% - Accent3 10" xfId="892"/>
    <cellStyle name="60% - Accent3 11" xfId="893"/>
    <cellStyle name="60% - Accent3 12" xfId="894"/>
    <cellStyle name="60% - Accent3 13" xfId="895"/>
    <cellStyle name="60% - Accent3 14" xfId="896"/>
    <cellStyle name="60% - Accent3 15" xfId="897"/>
    <cellStyle name="60% - Accent3 2" xfId="898"/>
    <cellStyle name="60% - Accent3 3" xfId="899"/>
    <cellStyle name="60% - Accent3 4" xfId="900"/>
    <cellStyle name="60% - Accent3 5" xfId="901"/>
    <cellStyle name="60% - Accent3 6" xfId="902"/>
    <cellStyle name="60% - Accent3 7" xfId="903"/>
    <cellStyle name="60% - Accent3 8" xfId="904"/>
    <cellStyle name="60% - Accent3 9" xfId="905"/>
    <cellStyle name="60% - Accent4 10" xfId="906"/>
    <cellStyle name="60% - Accent4 11" xfId="907"/>
    <cellStyle name="60% - Accent4 12" xfId="908"/>
    <cellStyle name="60% - Accent4 13" xfId="909"/>
    <cellStyle name="60% - Accent4 14" xfId="910"/>
    <cellStyle name="60% - Accent4 15" xfId="911"/>
    <cellStyle name="60% - Accent4 2" xfId="912"/>
    <cellStyle name="60% - Accent4 3" xfId="913"/>
    <cellStyle name="60% - Accent4 4" xfId="914"/>
    <cellStyle name="60% - Accent4 5" xfId="915"/>
    <cellStyle name="60% - Accent4 6" xfId="916"/>
    <cellStyle name="60% - Accent4 7" xfId="917"/>
    <cellStyle name="60% - Accent4 8" xfId="918"/>
    <cellStyle name="60% - Accent4 9" xfId="919"/>
    <cellStyle name="60% - Accent5 10" xfId="920"/>
    <cellStyle name="60% - Accent5 11" xfId="921"/>
    <cellStyle name="60% - Accent5 12" xfId="922"/>
    <cellStyle name="60% - Accent5 13" xfId="923"/>
    <cellStyle name="60% - Accent5 14" xfId="924"/>
    <cellStyle name="60% - Accent5 15" xfId="925"/>
    <cellStyle name="60% - Accent5 2" xfId="926"/>
    <cellStyle name="60% - Accent5 3" xfId="927"/>
    <cellStyle name="60% - Accent5 4" xfId="928"/>
    <cellStyle name="60% - Accent5 5" xfId="929"/>
    <cellStyle name="60% - Accent5 6" xfId="930"/>
    <cellStyle name="60% - Accent5 7" xfId="931"/>
    <cellStyle name="60% - Accent5 8" xfId="932"/>
    <cellStyle name="60% - Accent5 9" xfId="933"/>
    <cellStyle name="60% - Accent6 10" xfId="934"/>
    <cellStyle name="60% - Accent6 11" xfId="935"/>
    <cellStyle name="60% - Accent6 12" xfId="936"/>
    <cellStyle name="60% - Accent6 13" xfId="937"/>
    <cellStyle name="60% - Accent6 14" xfId="938"/>
    <cellStyle name="60% - Accent6 15" xfId="939"/>
    <cellStyle name="60% - Accent6 2" xfId="940"/>
    <cellStyle name="60% - Accent6 3" xfId="941"/>
    <cellStyle name="60% - Accent6 4" xfId="942"/>
    <cellStyle name="60% - Accent6 5" xfId="943"/>
    <cellStyle name="60% - Accent6 6" xfId="944"/>
    <cellStyle name="60% - Accent6 7" xfId="945"/>
    <cellStyle name="60% - Accent6 8" xfId="946"/>
    <cellStyle name="60% - Accent6 9" xfId="947"/>
    <cellStyle name="Accent1 10" xfId="948"/>
    <cellStyle name="Accent1 11" xfId="949"/>
    <cellStyle name="Accent1 12" xfId="950"/>
    <cellStyle name="Accent1 13" xfId="951"/>
    <cellStyle name="Accent1 14" xfId="952"/>
    <cellStyle name="Accent1 15" xfId="953"/>
    <cellStyle name="Accent1 2" xfId="954"/>
    <cellStyle name="Accent1 3" xfId="955"/>
    <cellStyle name="Accent1 4" xfId="956"/>
    <cellStyle name="Accent1 5" xfId="957"/>
    <cellStyle name="Accent1 6" xfId="958"/>
    <cellStyle name="Accent1 7" xfId="959"/>
    <cellStyle name="Accent1 8" xfId="960"/>
    <cellStyle name="Accent1 9" xfId="961"/>
    <cellStyle name="Accent2 10" xfId="962"/>
    <cellStyle name="Accent2 11" xfId="963"/>
    <cellStyle name="Accent2 12" xfId="964"/>
    <cellStyle name="Accent2 13" xfId="965"/>
    <cellStyle name="Accent2 14" xfId="966"/>
    <cellStyle name="Accent2 15" xfId="967"/>
    <cellStyle name="Accent2 2" xfId="968"/>
    <cellStyle name="Accent2 3" xfId="969"/>
    <cellStyle name="Accent2 4" xfId="970"/>
    <cellStyle name="Accent2 5" xfId="971"/>
    <cellStyle name="Accent2 6" xfId="972"/>
    <cellStyle name="Accent2 7" xfId="973"/>
    <cellStyle name="Accent2 8" xfId="974"/>
    <cellStyle name="Accent2 9" xfId="975"/>
    <cellStyle name="Accent3 10" xfId="976"/>
    <cellStyle name="Accent3 11" xfId="977"/>
    <cellStyle name="Accent3 12" xfId="978"/>
    <cellStyle name="Accent3 13" xfId="979"/>
    <cellStyle name="Accent3 14" xfId="980"/>
    <cellStyle name="Accent3 15" xfId="981"/>
    <cellStyle name="Accent3 2" xfId="982"/>
    <cellStyle name="Accent3 3" xfId="983"/>
    <cellStyle name="Accent3 4" xfId="984"/>
    <cellStyle name="Accent3 5" xfId="985"/>
    <cellStyle name="Accent3 6" xfId="986"/>
    <cellStyle name="Accent3 7" xfId="987"/>
    <cellStyle name="Accent3 8" xfId="988"/>
    <cellStyle name="Accent3 9" xfId="989"/>
    <cellStyle name="Accent4 10" xfId="990"/>
    <cellStyle name="Accent4 11" xfId="991"/>
    <cellStyle name="Accent4 12" xfId="992"/>
    <cellStyle name="Accent4 13" xfId="993"/>
    <cellStyle name="Accent4 14" xfId="994"/>
    <cellStyle name="Accent4 15" xfId="995"/>
    <cellStyle name="Accent4 2" xfId="996"/>
    <cellStyle name="Accent4 3" xfId="997"/>
    <cellStyle name="Accent4 4" xfId="998"/>
    <cellStyle name="Accent4 5" xfId="999"/>
    <cellStyle name="Accent4 6" xfId="1000"/>
    <cellStyle name="Accent4 7" xfId="1001"/>
    <cellStyle name="Accent4 8" xfId="1002"/>
    <cellStyle name="Accent4 9" xfId="1003"/>
    <cellStyle name="Accent5 10" xfId="1004"/>
    <cellStyle name="Accent5 11" xfId="1005"/>
    <cellStyle name="Accent5 12" xfId="1006"/>
    <cellStyle name="Accent5 13" xfId="1007"/>
    <cellStyle name="Accent5 14" xfId="1008"/>
    <cellStyle name="Accent5 15" xfId="1009"/>
    <cellStyle name="Accent5 2" xfId="1010"/>
    <cellStyle name="Accent5 3" xfId="1011"/>
    <cellStyle name="Accent5 4" xfId="1012"/>
    <cellStyle name="Accent5 5" xfId="1013"/>
    <cellStyle name="Accent5 6" xfId="1014"/>
    <cellStyle name="Accent5 7" xfId="1015"/>
    <cellStyle name="Accent5 8" xfId="1016"/>
    <cellStyle name="Accent5 9" xfId="1017"/>
    <cellStyle name="Accent6 10" xfId="1018"/>
    <cellStyle name="Accent6 11" xfId="1019"/>
    <cellStyle name="Accent6 12" xfId="1020"/>
    <cellStyle name="Accent6 13" xfId="1021"/>
    <cellStyle name="Accent6 14" xfId="1022"/>
    <cellStyle name="Accent6 15" xfId="1023"/>
    <cellStyle name="Accent6 2" xfId="1024"/>
    <cellStyle name="Accent6 3" xfId="1025"/>
    <cellStyle name="Accent6 4" xfId="1026"/>
    <cellStyle name="Accent6 5" xfId="1027"/>
    <cellStyle name="Accent6 6" xfId="1028"/>
    <cellStyle name="Accent6 7" xfId="1029"/>
    <cellStyle name="Accent6 8" xfId="1030"/>
    <cellStyle name="Accent6 9" xfId="1031"/>
    <cellStyle name="Bad 10" xfId="1032"/>
    <cellStyle name="Bad 11" xfId="1033"/>
    <cellStyle name="Bad 12" xfId="1034"/>
    <cellStyle name="Bad 13" xfId="1035"/>
    <cellStyle name="Bad 14" xfId="1036"/>
    <cellStyle name="Bad 15" xfId="1037"/>
    <cellStyle name="Bad 2" xfId="1038"/>
    <cellStyle name="Bad 3" xfId="1039"/>
    <cellStyle name="Bad 4" xfId="1040"/>
    <cellStyle name="Bad 5" xfId="1041"/>
    <cellStyle name="Bad 6" xfId="1042"/>
    <cellStyle name="Bad 7" xfId="1043"/>
    <cellStyle name="Bad 8" xfId="1044"/>
    <cellStyle name="Bad 9" xfId="1045"/>
    <cellStyle name="Blue Font" xfId="1046"/>
    <cellStyle name="Blue, Bold" xfId="1047"/>
    <cellStyle name="Bottom Border, Unlocked" xfId="1048"/>
    <cellStyle name="Calculation 10" xfId="1049"/>
    <cellStyle name="Calculation 11" xfId="1050"/>
    <cellStyle name="Calculation 12" xfId="1051"/>
    <cellStyle name="Calculation 13" xfId="1052"/>
    <cellStyle name="Calculation 14" xfId="1053"/>
    <cellStyle name="Calculation 15" xfId="1054"/>
    <cellStyle name="Calculation 2" xfId="1055"/>
    <cellStyle name="Calculation 3" xfId="1056"/>
    <cellStyle name="Calculation 4" xfId="1057"/>
    <cellStyle name="Calculation 5" xfId="1058"/>
    <cellStyle name="Calculation 6" xfId="1059"/>
    <cellStyle name="Calculation 7" xfId="1060"/>
    <cellStyle name="Calculation 8" xfId="1061"/>
    <cellStyle name="Calculation 9" xfId="1062"/>
    <cellStyle name="Check Cell 10" xfId="1063"/>
    <cellStyle name="Check Cell 11" xfId="1064"/>
    <cellStyle name="Check Cell 12" xfId="1065"/>
    <cellStyle name="Check Cell 13" xfId="1066"/>
    <cellStyle name="Check Cell 14" xfId="1067"/>
    <cellStyle name="Check Cell 15" xfId="1068"/>
    <cellStyle name="Check Cell 2" xfId="1069"/>
    <cellStyle name="Check Cell 3" xfId="1070"/>
    <cellStyle name="Check Cell 4" xfId="1071"/>
    <cellStyle name="Check Cell 5" xfId="1072"/>
    <cellStyle name="Check Cell 6" xfId="1073"/>
    <cellStyle name="Check Cell 7" xfId="1074"/>
    <cellStyle name="Check Cell 8" xfId="1075"/>
    <cellStyle name="Check Cell 9" xfId="1076"/>
    <cellStyle name="Comma 2" xfId="1077"/>
    <cellStyle name="Comma 2 10" xfId="1078"/>
    <cellStyle name="Comma 2 10 2" xfId="1079"/>
    <cellStyle name="Comma 2 10 3" xfId="1080"/>
    <cellStyle name="Comma 2 10 3 2" xfId="1081"/>
    <cellStyle name="Comma 2 11" xfId="1082"/>
    <cellStyle name="Comma 2 11 2" xfId="1083"/>
    <cellStyle name="Comma 2 11 3" xfId="1084"/>
    <cellStyle name="Comma 2 11 3 2" xfId="1085"/>
    <cellStyle name="Comma 2 12" xfId="1086"/>
    <cellStyle name="Comma 2 12 2" xfId="1087"/>
    <cellStyle name="Comma 2 12 3" xfId="1088"/>
    <cellStyle name="Comma 2 12 3 2" xfId="1089"/>
    <cellStyle name="Comma 2 13" xfId="1090"/>
    <cellStyle name="Comma 2 13 2" xfId="1091"/>
    <cellStyle name="Comma 2 13 3" xfId="1092"/>
    <cellStyle name="Comma 2 13 3 2" xfId="1093"/>
    <cellStyle name="Comma 2 14" xfId="1094"/>
    <cellStyle name="Comma 2 14 2" xfId="1095"/>
    <cellStyle name="Comma 2 14 3" xfId="1096"/>
    <cellStyle name="Comma 2 14 3 2" xfId="1097"/>
    <cellStyle name="Comma 2 15" xfId="1098"/>
    <cellStyle name="Comma 2 15 2" xfId="1099"/>
    <cellStyle name="Comma 2 15 3" xfId="1100"/>
    <cellStyle name="Comma 2 15 3 2" xfId="1101"/>
    <cellStyle name="Comma 2 16" xfId="1102"/>
    <cellStyle name="Comma 2 16 2" xfId="1103"/>
    <cellStyle name="Comma 2 16 3" xfId="1104"/>
    <cellStyle name="Comma 2 16 3 2" xfId="1105"/>
    <cellStyle name="Comma 2 17" xfId="1106"/>
    <cellStyle name="Comma 2 17 2" xfId="1107"/>
    <cellStyle name="Comma 2 17 3" xfId="1108"/>
    <cellStyle name="Comma 2 17 3 2" xfId="1109"/>
    <cellStyle name="Comma 2 18" xfId="1110"/>
    <cellStyle name="Comma 2 18 2" xfId="1111"/>
    <cellStyle name="Comma 2 18 3" xfId="1112"/>
    <cellStyle name="Comma 2 18 3 2" xfId="1113"/>
    <cellStyle name="Comma 2 19" xfId="1114"/>
    <cellStyle name="Comma 2 19 2" xfId="1115"/>
    <cellStyle name="Comma 2 19 3" xfId="1116"/>
    <cellStyle name="Comma 2 19 3 2" xfId="1117"/>
    <cellStyle name="Comma 2 2" xfId="1118"/>
    <cellStyle name="Comma 2 2 2" xfId="1119"/>
    <cellStyle name="Comma 2 2 3" xfId="1120"/>
    <cellStyle name="Comma 2 2 3 2" xfId="1121"/>
    <cellStyle name="Comma 2 20" xfId="1122"/>
    <cellStyle name="Comma 2 20 2" xfId="1123"/>
    <cellStyle name="Comma 2 20 3" xfId="1124"/>
    <cellStyle name="Comma 2 20 3 2" xfId="1125"/>
    <cellStyle name="Comma 2 21" xfId="1126"/>
    <cellStyle name="Comma 2 22" xfId="1127"/>
    <cellStyle name="Comma 2 22 2" xfId="1128"/>
    <cellStyle name="Comma 2 23" xfId="1129"/>
    <cellStyle name="Comma 2 3" xfId="1130"/>
    <cellStyle name="Comma 2 3 2" xfId="1131"/>
    <cellStyle name="Comma 2 3 3" xfId="1132"/>
    <cellStyle name="Comma 2 3 3 2" xfId="1133"/>
    <cellStyle name="Comma 2 4" xfId="1134"/>
    <cellStyle name="Comma 2 4 2" xfId="1135"/>
    <cellStyle name="Comma 2 4 3" xfId="1136"/>
    <cellStyle name="Comma 2 4 3 2" xfId="1137"/>
    <cellStyle name="Comma 2 5" xfId="1138"/>
    <cellStyle name="Comma 2 5 2" xfId="1139"/>
    <cellStyle name="Comma 2 5 3" xfId="1140"/>
    <cellStyle name="Comma 2 5 3 2" xfId="1141"/>
    <cellStyle name="Comma 2 6" xfId="1142"/>
    <cellStyle name="Comma 2 6 2" xfId="1143"/>
    <cellStyle name="Comma 2 6 3" xfId="1144"/>
    <cellStyle name="Comma 2 6 3 2" xfId="1145"/>
    <cellStyle name="Comma 2 7" xfId="1146"/>
    <cellStyle name="Comma 2 7 2" xfId="1147"/>
    <cellStyle name="Comma 2 7 3" xfId="1148"/>
    <cellStyle name="Comma 2 7 3 2" xfId="1149"/>
    <cellStyle name="Comma 2 8" xfId="1150"/>
    <cellStyle name="Comma 2 8 2" xfId="1151"/>
    <cellStyle name="Comma 2 8 3" xfId="1152"/>
    <cellStyle name="Comma 2 8 3 2" xfId="1153"/>
    <cellStyle name="Comma 2 9" xfId="1154"/>
    <cellStyle name="Comma 2 9 2" xfId="1155"/>
    <cellStyle name="Comma 2 9 3" xfId="1156"/>
    <cellStyle name="Comma 2 9 3 2" xfId="1157"/>
    <cellStyle name="Comma 3" xfId="1158"/>
    <cellStyle name="Comma 3 2" xfId="1159"/>
    <cellStyle name="Comma 3 3" xfId="1160"/>
    <cellStyle name="Comma 3 3 2" xfId="1161"/>
    <cellStyle name="Comma 3 4" xfId="1162"/>
    <cellStyle name="Comma 4" xfId="1163"/>
    <cellStyle name="Comma 4 2" xfId="1164"/>
    <cellStyle name="Comma 4 3" xfId="1165"/>
    <cellStyle name="Comma 4 3 2" xfId="1166"/>
    <cellStyle name="Comma 5" xfId="1167"/>
    <cellStyle name="Comma 6" xfId="1168"/>
    <cellStyle name="Currency 2" xfId="1169"/>
    <cellStyle name="Currency 2 2" xfId="1170"/>
    <cellStyle name="Currency 2 2 2" xfId="1171"/>
    <cellStyle name="Currency 2 2 3" xfId="1172"/>
    <cellStyle name="Currency 2 2 3 2" xfId="1173"/>
    <cellStyle name="Currency 2 3" xfId="1174"/>
    <cellStyle name="Currency 2 4" xfId="1175"/>
    <cellStyle name="Currency 2 4 2" xfId="1176"/>
    <cellStyle name="Currency 2 5" xfId="1177"/>
    <cellStyle name="Currency 3" xfId="1178"/>
    <cellStyle name="Currency 3 2" xfId="1179"/>
    <cellStyle name="Currency 3 3" xfId="1180"/>
    <cellStyle name="Currency 3 3 2" xfId="1181"/>
    <cellStyle name="Currency 4" xfId="1182"/>
    <cellStyle name="Currency 4 2" xfId="1183"/>
    <cellStyle name="Currency 4 3" xfId="1184"/>
    <cellStyle name="Currency 4 3 2" xfId="1185"/>
    <cellStyle name="Currency 5" xfId="1186"/>
    <cellStyle name="Currency 5 2" xfId="1187"/>
    <cellStyle name="Currency 5 3" xfId="1188"/>
    <cellStyle name="Currency 5 3 2" xfId="1189"/>
    <cellStyle name="Currency 6" xfId="1190"/>
    <cellStyle name="Currency 7" xfId="1191"/>
    <cellStyle name="Currency 7 2" xfId="1192"/>
    <cellStyle name="Currency 8" xfId="1193"/>
    <cellStyle name="DollarHideZero" xfId="1194"/>
    <cellStyle name="DollarHideZero 2" xfId="1195"/>
    <cellStyle name="DollarHideZero 2 2" xfId="1196"/>
    <cellStyle name="DollarHideZero 2 3" xfId="1197"/>
    <cellStyle name="DollarHideZero 2 3 2" xfId="1198"/>
    <cellStyle name="DollarHideZero 3" xfId="1199"/>
    <cellStyle name="DollarHideZero 4" xfId="1200"/>
    <cellStyle name="DollarHideZero 4 2" xfId="1201"/>
    <cellStyle name="Explanatory Text 10" xfId="1202"/>
    <cellStyle name="Explanatory Text 11" xfId="1203"/>
    <cellStyle name="Explanatory Text 12" xfId="1204"/>
    <cellStyle name="Explanatory Text 13" xfId="1205"/>
    <cellStyle name="Explanatory Text 14" xfId="1206"/>
    <cellStyle name="Explanatory Text 15" xfId="1207"/>
    <cellStyle name="Explanatory Text 2" xfId="1208"/>
    <cellStyle name="Explanatory Text 3" xfId="1209"/>
    <cellStyle name="Explanatory Text 4" xfId="1210"/>
    <cellStyle name="Explanatory Text 5" xfId="1211"/>
    <cellStyle name="Explanatory Text 6" xfId="1212"/>
    <cellStyle name="Explanatory Text 7" xfId="1213"/>
    <cellStyle name="Explanatory Text 8" xfId="1214"/>
    <cellStyle name="Explanatory Text 9" xfId="12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Good 10" xfId="1216"/>
    <cellStyle name="Good 11" xfId="1217"/>
    <cellStyle name="Good 12" xfId="1218"/>
    <cellStyle name="Good 13" xfId="1219"/>
    <cellStyle name="Good 14" xfId="1220"/>
    <cellStyle name="Good 15" xfId="1221"/>
    <cellStyle name="Good 2" xfId="1222"/>
    <cellStyle name="Good 3" xfId="1223"/>
    <cellStyle name="Good 4" xfId="1224"/>
    <cellStyle name="Good 5" xfId="1225"/>
    <cellStyle name="Good 6" xfId="1226"/>
    <cellStyle name="Good 7" xfId="1227"/>
    <cellStyle name="Good 8" xfId="1228"/>
    <cellStyle name="Good 9" xfId="1229"/>
    <cellStyle name="Heading 1 10" xfId="1230"/>
    <cellStyle name="Heading 1 11" xfId="1231"/>
    <cellStyle name="Heading 1 12" xfId="1232"/>
    <cellStyle name="Heading 1 13" xfId="1233"/>
    <cellStyle name="Heading 1 14" xfId="1234"/>
    <cellStyle name="Heading 1 15" xfId="1235"/>
    <cellStyle name="Heading 1 2" xfId="1236"/>
    <cellStyle name="Heading 1 3" xfId="1237"/>
    <cellStyle name="Heading 1 4" xfId="1238"/>
    <cellStyle name="Heading 1 5" xfId="1239"/>
    <cellStyle name="Heading 1 6" xfId="1240"/>
    <cellStyle name="Heading 1 7" xfId="1241"/>
    <cellStyle name="Heading 1 8" xfId="1242"/>
    <cellStyle name="Heading 1 9" xfId="1243"/>
    <cellStyle name="Heading 2 10" xfId="1244"/>
    <cellStyle name="Heading 2 11" xfId="1245"/>
    <cellStyle name="Heading 2 12" xfId="1246"/>
    <cellStyle name="Heading 2 13" xfId="1247"/>
    <cellStyle name="Heading 2 14" xfId="1248"/>
    <cellStyle name="Heading 2 15" xfId="1249"/>
    <cellStyle name="Heading 2 2" xfId="1250"/>
    <cellStyle name="Heading 2 3" xfId="1251"/>
    <cellStyle name="Heading 2 4" xfId="1252"/>
    <cellStyle name="Heading 2 5" xfId="1253"/>
    <cellStyle name="Heading 2 6" xfId="1254"/>
    <cellStyle name="Heading 2 7" xfId="1255"/>
    <cellStyle name="Heading 2 8" xfId="1256"/>
    <cellStyle name="Heading 2 9" xfId="1257"/>
    <cellStyle name="Heading 3 10" xfId="1258"/>
    <cellStyle name="Heading 3 11" xfId="1259"/>
    <cellStyle name="Heading 3 12" xfId="1260"/>
    <cellStyle name="Heading 3 13" xfId="1261"/>
    <cellStyle name="Heading 3 14" xfId="1262"/>
    <cellStyle name="Heading 3 15" xfId="1263"/>
    <cellStyle name="Heading 3 2" xfId="1264"/>
    <cellStyle name="Heading 3 3" xfId="1265"/>
    <cellStyle name="Heading 3 4" xfId="1266"/>
    <cellStyle name="Heading 3 5" xfId="1267"/>
    <cellStyle name="Heading 3 6" xfId="1268"/>
    <cellStyle name="Heading 3 7" xfId="1269"/>
    <cellStyle name="Heading 3 8" xfId="1270"/>
    <cellStyle name="Heading 3 9" xfId="1271"/>
    <cellStyle name="Heading 4 10" xfId="1272"/>
    <cellStyle name="Heading 4 11" xfId="1273"/>
    <cellStyle name="Heading 4 12" xfId="1274"/>
    <cellStyle name="Heading 4 13" xfId="1275"/>
    <cellStyle name="Heading 4 14" xfId="1276"/>
    <cellStyle name="Heading 4 15" xfId="1277"/>
    <cellStyle name="Heading 4 2" xfId="1278"/>
    <cellStyle name="Heading 4 3" xfId="1279"/>
    <cellStyle name="Heading 4 4" xfId="1280"/>
    <cellStyle name="Heading 4 5" xfId="1281"/>
    <cellStyle name="Heading 4 6" xfId="1282"/>
    <cellStyle name="Heading 4 7" xfId="1283"/>
    <cellStyle name="Heading 4 8" xfId="1284"/>
    <cellStyle name="Heading 4 9" xfId="1285"/>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cellStyle name="Hyperlink 2" xfId="1286"/>
    <cellStyle name="Hyperlink 3" xfId="1287"/>
    <cellStyle name="Hyperlink 4" xfId="1288"/>
    <cellStyle name="Hyperlink 5" xfId="1289"/>
    <cellStyle name="Hyperlink 6" xfId="1290"/>
    <cellStyle name="Input 10" xfId="1291"/>
    <cellStyle name="Input 11" xfId="1292"/>
    <cellStyle name="Input 12" xfId="1293"/>
    <cellStyle name="Input 13" xfId="1294"/>
    <cellStyle name="Input 14" xfId="1295"/>
    <cellStyle name="Input 15" xfId="1296"/>
    <cellStyle name="Input 2" xfId="1297"/>
    <cellStyle name="Input 3" xfId="1298"/>
    <cellStyle name="Input 4" xfId="1299"/>
    <cellStyle name="Input 5" xfId="1300"/>
    <cellStyle name="Input 6" xfId="1301"/>
    <cellStyle name="Input 7" xfId="1302"/>
    <cellStyle name="Input 8" xfId="1303"/>
    <cellStyle name="Input 9" xfId="1304"/>
    <cellStyle name="Installed" xfId="1305"/>
    <cellStyle name="Linked Cell 10" xfId="1306"/>
    <cellStyle name="Linked Cell 11" xfId="1307"/>
    <cellStyle name="Linked Cell 12" xfId="1308"/>
    <cellStyle name="Linked Cell 13" xfId="1309"/>
    <cellStyle name="Linked Cell 14" xfId="1310"/>
    <cellStyle name="Linked Cell 15" xfId="1311"/>
    <cellStyle name="Linked Cell 2" xfId="1312"/>
    <cellStyle name="Linked Cell 3" xfId="1313"/>
    <cellStyle name="Linked Cell 4" xfId="1314"/>
    <cellStyle name="Linked Cell 5" xfId="1315"/>
    <cellStyle name="Linked Cell 6" xfId="1316"/>
    <cellStyle name="Linked Cell 7" xfId="1317"/>
    <cellStyle name="Linked Cell 8" xfId="1318"/>
    <cellStyle name="Linked Cell 9" xfId="1319"/>
    <cellStyle name="Neutral 10" xfId="1320"/>
    <cellStyle name="Neutral 11" xfId="1321"/>
    <cellStyle name="Neutral 12" xfId="1322"/>
    <cellStyle name="Neutral 13" xfId="1323"/>
    <cellStyle name="Neutral 14" xfId="1324"/>
    <cellStyle name="Neutral 15" xfId="1325"/>
    <cellStyle name="Neutral 2" xfId="1326"/>
    <cellStyle name="Neutral 3" xfId="1327"/>
    <cellStyle name="Neutral 4" xfId="1328"/>
    <cellStyle name="Neutral 5" xfId="1329"/>
    <cellStyle name="Neutral 6" xfId="1330"/>
    <cellStyle name="Neutral 7" xfId="1331"/>
    <cellStyle name="Neutral 8" xfId="1332"/>
    <cellStyle name="Neutral 9" xfId="1333"/>
    <cellStyle name="Normal" xfId="0" builtinId="0"/>
    <cellStyle name="Normal 10" xfId="1334"/>
    <cellStyle name="Normal 10 2" xfId="1335"/>
    <cellStyle name="Normal 10 3" xfId="1336"/>
    <cellStyle name="Normal 10 3 2" xfId="1337"/>
    <cellStyle name="Normal 11" xfId="1338"/>
    <cellStyle name="Normal 11 2" xfId="1339"/>
    <cellStyle name="Normal 11 3" xfId="1340"/>
    <cellStyle name="Normal 11 3 2" xfId="1341"/>
    <cellStyle name="Normal 12" xfId="1342"/>
    <cellStyle name="Normal 13" xfId="1343"/>
    <cellStyle name="Normal 14" xfId="1344"/>
    <cellStyle name="Normal 18" xfId="1345"/>
    <cellStyle name="Normal 18 2" xfId="1346"/>
    <cellStyle name="Normal 18 2 2" xfId="1347"/>
    <cellStyle name="Normal 18 2 2 2" xfId="1348"/>
    <cellStyle name="Normal 18 2 2 2 2" xfId="1349"/>
    <cellStyle name="Normal 18 2 2 2 3" xfId="1350"/>
    <cellStyle name="Normal 18 2 2 3" xfId="1351"/>
    <cellStyle name="Normal 18 2 2 4" xfId="1352"/>
    <cellStyle name="Normal 18 2 3" xfId="1353"/>
    <cellStyle name="Normal 18 2 3 2" xfId="1354"/>
    <cellStyle name="Normal 18 2 3 3" xfId="1355"/>
    <cellStyle name="Normal 18 2 4" xfId="1356"/>
    <cellStyle name="Normal 18 2 5" xfId="1357"/>
    <cellStyle name="Normal 18 3" xfId="1358"/>
    <cellStyle name="Normal 18 3 2" xfId="1359"/>
    <cellStyle name="Normal 18 3 2 2" xfId="1360"/>
    <cellStyle name="Normal 18 3 2 3" xfId="1361"/>
    <cellStyle name="Normal 18 3 3" xfId="1362"/>
    <cellStyle name="Normal 18 3 4" xfId="1363"/>
    <cellStyle name="Normal 18 4" xfId="1364"/>
    <cellStyle name="Normal 18 4 2" xfId="1365"/>
    <cellStyle name="Normal 18 4 3" xfId="1366"/>
    <cellStyle name="Normal 18 5" xfId="1367"/>
    <cellStyle name="Normal 18 6" xfId="1368"/>
    <cellStyle name="Normal 2" xfId="645"/>
    <cellStyle name="Normal 2 10" xfId="1369"/>
    <cellStyle name="Normal 2 10 2" xfId="1370"/>
    <cellStyle name="Normal 2 10 3" xfId="1371"/>
    <cellStyle name="Normal 2 10 3 2" xfId="1372"/>
    <cellStyle name="Normal 2 11" xfId="1373"/>
    <cellStyle name="Normal 2 11 2" xfId="1374"/>
    <cellStyle name="Normal 2 11 3" xfId="1375"/>
    <cellStyle name="Normal 2 11 3 2" xfId="1376"/>
    <cellStyle name="Normal 2 12" xfId="1377"/>
    <cellStyle name="Normal 2 12 2" xfId="1378"/>
    <cellStyle name="Normal 2 12 3" xfId="1379"/>
    <cellStyle name="Normal 2 12 3 2" xfId="1380"/>
    <cellStyle name="Normal 2 13" xfId="1381"/>
    <cellStyle name="Normal 2 13 2" xfId="1382"/>
    <cellStyle name="Normal 2 13 3" xfId="1383"/>
    <cellStyle name="Normal 2 13 3 2" xfId="1384"/>
    <cellStyle name="Normal 2 14" xfId="1385"/>
    <cellStyle name="Normal 2 14 2" xfId="1386"/>
    <cellStyle name="Normal 2 14 3" xfId="1387"/>
    <cellStyle name="Normal 2 14 3 2" xfId="1388"/>
    <cellStyle name="Normal 2 15" xfId="1389"/>
    <cellStyle name="Normal 2 15 2" xfId="1390"/>
    <cellStyle name="Normal 2 15 3" xfId="1391"/>
    <cellStyle name="Normal 2 15 3 2" xfId="1392"/>
    <cellStyle name="Normal 2 16" xfId="1393"/>
    <cellStyle name="Normal 2 16 2" xfId="1394"/>
    <cellStyle name="Normal 2 16 3" xfId="1395"/>
    <cellStyle name="Normal 2 16 3 2" xfId="1396"/>
    <cellStyle name="Normal 2 17" xfId="1397"/>
    <cellStyle name="Normal 2 17 2" xfId="1398"/>
    <cellStyle name="Normal 2 17 3" xfId="1399"/>
    <cellStyle name="Normal 2 17 3 2" xfId="1400"/>
    <cellStyle name="Normal 2 18" xfId="1401"/>
    <cellStyle name="Normal 2 18 2" xfId="1402"/>
    <cellStyle name="Normal 2 18 3" xfId="1403"/>
    <cellStyle name="Normal 2 18 3 2" xfId="1404"/>
    <cellStyle name="Normal 2 19" xfId="1405"/>
    <cellStyle name="Normal 2 19 2" xfId="1406"/>
    <cellStyle name="Normal 2 19 3" xfId="1407"/>
    <cellStyle name="Normal 2 19 3 2" xfId="1408"/>
    <cellStyle name="Normal 2 2" xfId="1409"/>
    <cellStyle name="Normal 2 2 2" xfId="1410"/>
    <cellStyle name="Normal 2 2 2 2" xfId="1411"/>
    <cellStyle name="Normal 2 2 2 3" xfId="1412"/>
    <cellStyle name="Normal 2 2 2 3 2" xfId="1413"/>
    <cellStyle name="Normal 2 2 3" xfId="1414"/>
    <cellStyle name="Normal 2 2 4" xfId="1415"/>
    <cellStyle name="Normal 2 2 4 2" xfId="1416"/>
    <cellStyle name="Normal 2 20" xfId="1417"/>
    <cellStyle name="Normal 2 20 2" xfId="1418"/>
    <cellStyle name="Normal 2 20 3" xfId="1419"/>
    <cellStyle name="Normal 2 20 3 2" xfId="1420"/>
    <cellStyle name="Normal 2 21" xfId="1421"/>
    <cellStyle name="Normal 2 22" xfId="1422"/>
    <cellStyle name="Normal 2 22 2" xfId="1423"/>
    <cellStyle name="Normal 2 23" xfId="1424"/>
    <cellStyle name="Normal 2 3" xfId="1425"/>
    <cellStyle name="Normal 2 3 2" xfId="1426"/>
    <cellStyle name="Normal 2 3 3" xfId="1427"/>
    <cellStyle name="Normal 2 3 3 2" xfId="1428"/>
    <cellStyle name="Normal 2 4" xfId="1429"/>
    <cellStyle name="Normal 2 4 2" xfId="1430"/>
    <cellStyle name="Normal 2 4 3" xfId="1431"/>
    <cellStyle name="Normal 2 4 3 2" xfId="1432"/>
    <cellStyle name="Normal 2 5" xfId="1433"/>
    <cellStyle name="Normal 2 5 2" xfId="1434"/>
    <cellStyle name="Normal 2 5 3" xfId="1435"/>
    <cellStyle name="Normal 2 5 3 2" xfId="1436"/>
    <cellStyle name="Normal 2 6" xfId="1437"/>
    <cellStyle name="Normal 2 6 2" xfId="1438"/>
    <cellStyle name="Normal 2 6 3" xfId="1439"/>
    <cellStyle name="Normal 2 6 3 2" xfId="1440"/>
    <cellStyle name="Normal 2 7" xfId="1441"/>
    <cellStyle name="Normal 2 7 2" xfId="1442"/>
    <cellStyle name="Normal 2 7 3" xfId="1443"/>
    <cellStyle name="Normal 2 7 3 2" xfId="1444"/>
    <cellStyle name="Normal 2 8" xfId="1445"/>
    <cellStyle name="Normal 2 8 2" xfId="1446"/>
    <cellStyle name="Normal 2 8 3" xfId="1447"/>
    <cellStyle name="Normal 2 8 3 2" xfId="1448"/>
    <cellStyle name="Normal 2 9" xfId="1449"/>
    <cellStyle name="Normal 2 9 2" xfId="1450"/>
    <cellStyle name="Normal 2 9 3" xfId="1451"/>
    <cellStyle name="Normal 2 9 3 2" xfId="1452"/>
    <cellStyle name="Normal 2_NC - Project Name - ERP Tables_rev0_SWA" xfId="1453"/>
    <cellStyle name="Normal 3" xfId="1454"/>
    <cellStyle name="Normal 3 10" xfId="1455"/>
    <cellStyle name="Normal 3 11" xfId="1456"/>
    <cellStyle name="Normal 3 11 2" xfId="1457"/>
    <cellStyle name="Normal 3 11 2 2" xfId="1458"/>
    <cellStyle name="Normal 3 11 2 3" xfId="1459"/>
    <cellStyle name="Normal 3 11 3" xfId="1460"/>
    <cellStyle name="Normal 3 11 4" xfId="1461"/>
    <cellStyle name="Normal 3 12" xfId="1462"/>
    <cellStyle name="Normal 3 12 2" xfId="1463"/>
    <cellStyle name="Normal 3 12 3" xfId="1464"/>
    <cellStyle name="Normal 3 13" xfId="1465"/>
    <cellStyle name="Normal 3 14" xfId="1466"/>
    <cellStyle name="Normal 3 2" xfId="1467"/>
    <cellStyle name="Normal 3 2 2" xfId="1468"/>
    <cellStyle name="Normal 3 2 2 2" xfId="1469"/>
    <cellStyle name="Normal 3 2 2 2 2" xfId="1470"/>
    <cellStyle name="Normal 3 2 2 2 3" xfId="1471"/>
    <cellStyle name="Normal 3 2 2 3" xfId="1472"/>
    <cellStyle name="Normal 3 2 2 4" xfId="1473"/>
    <cellStyle name="Normal 3 2 3" xfId="1474"/>
    <cellStyle name="Normal 3 2 3 2" xfId="1475"/>
    <cellStyle name="Normal 3 2 3 3" xfId="1476"/>
    <cellStyle name="Normal 3 2 4" xfId="1477"/>
    <cellStyle name="Normal 3 2 5" xfId="1478"/>
    <cellStyle name="Normal 3 3" xfId="1479"/>
    <cellStyle name="Normal 3 3 2" xfId="1480"/>
    <cellStyle name="Normal 3 3 2 2" xfId="1481"/>
    <cellStyle name="Normal 3 3 2 2 2" xfId="1482"/>
    <cellStyle name="Normal 3 3 2 2 3" xfId="1483"/>
    <cellStyle name="Normal 3 3 2 3" xfId="1484"/>
    <cellStyle name="Normal 3 3 2 4" xfId="1485"/>
    <cellStyle name="Normal 3 3 3" xfId="1486"/>
    <cellStyle name="Normal 3 3 3 2" xfId="1487"/>
    <cellStyle name="Normal 3 3 3 3" xfId="1488"/>
    <cellStyle name="Normal 3 3 4" xfId="1489"/>
    <cellStyle name="Normal 3 3 5" xfId="1490"/>
    <cellStyle name="Normal 3 4" xfId="1491"/>
    <cellStyle name="Normal 3 4 2" xfId="1492"/>
    <cellStyle name="Normal 3 4 2 2" xfId="1493"/>
    <cellStyle name="Normal 3 4 2 2 2" xfId="1494"/>
    <cellStyle name="Normal 3 4 2 2 3" xfId="1495"/>
    <cellStyle name="Normal 3 4 2 3" xfId="1496"/>
    <cellStyle name="Normal 3 4 2 4" xfId="1497"/>
    <cellStyle name="Normal 3 4 3" xfId="1498"/>
    <cellStyle name="Normal 3 4 3 2" xfId="1499"/>
    <cellStyle name="Normal 3 4 3 3" xfId="1500"/>
    <cellStyle name="Normal 3 4 4" xfId="1501"/>
    <cellStyle name="Normal 3 4 5" xfId="1502"/>
    <cellStyle name="Normal 3 5" xfId="1503"/>
    <cellStyle name="Normal 3 5 2" xfId="1504"/>
    <cellStyle name="Normal 3 5 2 2" xfId="1505"/>
    <cellStyle name="Normal 3 5 2 2 2" xfId="1506"/>
    <cellStyle name="Normal 3 5 2 2 3" xfId="1507"/>
    <cellStyle name="Normal 3 5 2 3" xfId="1508"/>
    <cellStyle name="Normal 3 5 2 4" xfId="1509"/>
    <cellStyle name="Normal 3 5 3" xfId="1510"/>
    <cellStyle name="Normal 3 5 3 2" xfId="1511"/>
    <cellStyle name="Normal 3 5 3 3" xfId="1512"/>
    <cellStyle name="Normal 3 5 4" xfId="1513"/>
    <cellStyle name="Normal 3 5 5" xfId="1514"/>
    <cellStyle name="Normal 3 6" xfId="1515"/>
    <cellStyle name="Normal 3 6 2" xfId="1516"/>
    <cellStyle name="Normal 3 6 2 2" xfId="1517"/>
    <cellStyle name="Normal 3 6 2 2 2" xfId="1518"/>
    <cellStyle name="Normal 3 6 2 2 3" xfId="1519"/>
    <cellStyle name="Normal 3 6 2 3" xfId="1520"/>
    <cellStyle name="Normal 3 6 2 4" xfId="1521"/>
    <cellStyle name="Normal 3 6 3" xfId="1522"/>
    <cellStyle name="Normal 3 6 3 2" xfId="1523"/>
    <cellStyle name="Normal 3 6 3 3" xfId="1524"/>
    <cellStyle name="Normal 3 6 4" xfId="1525"/>
    <cellStyle name="Normal 3 6 5" xfId="1526"/>
    <cellStyle name="Normal 3 7" xfId="1527"/>
    <cellStyle name="Normal 3 7 2" xfId="1528"/>
    <cellStyle name="Normal 3 7 2 2" xfId="1529"/>
    <cellStyle name="Normal 3 7 2 2 2" xfId="1530"/>
    <cellStyle name="Normal 3 7 2 2 3" xfId="1531"/>
    <cellStyle name="Normal 3 7 2 3" xfId="1532"/>
    <cellStyle name="Normal 3 7 2 4" xfId="1533"/>
    <cellStyle name="Normal 3 7 3" xfId="1534"/>
    <cellStyle name="Normal 3 7 3 2" xfId="1535"/>
    <cellStyle name="Normal 3 7 3 3" xfId="1536"/>
    <cellStyle name="Normal 3 7 4" xfId="1537"/>
    <cellStyle name="Normal 3 7 5" xfId="1538"/>
    <cellStyle name="Normal 3 8" xfId="1539"/>
    <cellStyle name="Normal 3 8 2" xfId="1540"/>
    <cellStyle name="Normal 3 8 2 2" xfId="1541"/>
    <cellStyle name="Normal 3 8 2 2 2" xfId="1542"/>
    <cellStyle name="Normal 3 8 2 2 3" xfId="1543"/>
    <cellStyle name="Normal 3 8 2 3" xfId="1544"/>
    <cellStyle name="Normal 3 8 2 4" xfId="1545"/>
    <cellStyle name="Normal 3 8 3" xfId="1546"/>
    <cellStyle name="Normal 3 8 3 2" xfId="1547"/>
    <cellStyle name="Normal 3 8 3 3" xfId="1548"/>
    <cellStyle name="Normal 3 8 4" xfId="1549"/>
    <cellStyle name="Normal 3 8 5" xfId="1550"/>
    <cellStyle name="Normal 3 9" xfId="1551"/>
    <cellStyle name="Normal 3 9 2" xfId="1552"/>
    <cellStyle name="Normal 3 9 2 2" xfId="1553"/>
    <cellStyle name="Normal 3 9 2 2 2" xfId="1554"/>
    <cellStyle name="Normal 3 9 2 2 3" xfId="1555"/>
    <cellStyle name="Normal 3 9 2 3" xfId="1556"/>
    <cellStyle name="Normal 3 9 2 4" xfId="1557"/>
    <cellStyle name="Normal 3 9 3" xfId="1558"/>
    <cellStyle name="Normal 3 9 3 2" xfId="1559"/>
    <cellStyle name="Normal 3 9 3 3" xfId="1560"/>
    <cellStyle name="Normal 3 9 4" xfId="1561"/>
    <cellStyle name="Normal 3 9 5" xfId="1562"/>
    <cellStyle name="Normal 4" xfId="1563"/>
    <cellStyle name="Normal 4 2" xfId="1564"/>
    <cellStyle name="Normal 4 2 2" xfId="1565"/>
    <cellStyle name="Normal 4 2 3" xfId="1566"/>
    <cellStyle name="Normal 4 2 3 2" xfId="1567"/>
    <cellStyle name="Normal 4 3" xfId="1568"/>
    <cellStyle name="Normal 4 4" xfId="1569"/>
    <cellStyle name="Normal 4 4 2" xfId="1570"/>
    <cellStyle name="Normal 5" xfId="1571"/>
    <cellStyle name="Normal 5 2" xfId="1572"/>
    <cellStyle name="Normal 5 2 2" xfId="1573"/>
    <cellStyle name="Normal 5 2 3" xfId="1574"/>
    <cellStyle name="Normal 5 2 3 2" xfId="1575"/>
    <cellStyle name="Normal 5 3" xfId="1576"/>
    <cellStyle name="Normal 5 4" xfId="1577"/>
    <cellStyle name="Normal 5 4 2" xfId="1578"/>
    <cellStyle name="Normal 6" xfId="1579"/>
    <cellStyle name="Normal 6 2" xfId="1580"/>
    <cellStyle name="Normal 6 2 2" xfId="1581"/>
    <cellStyle name="Normal 6 2 3" xfId="1582"/>
    <cellStyle name="Normal 6 2 3 2" xfId="1583"/>
    <cellStyle name="Normal 6 3" xfId="1584"/>
    <cellStyle name="Normal 6 4" xfId="1585"/>
    <cellStyle name="Normal 6 4 2" xfId="1586"/>
    <cellStyle name="Normal 7" xfId="1587"/>
    <cellStyle name="Normal 7 2" xfId="1588"/>
    <cellStyle name="Normal 7 3" xfId="1589"/>
    <cellStyle name="Normal 7 3 2" xfId="1590"/>
    <cellStyle name="Normal 8" xfId="1591"/>
    <cellStyle name="Normal 8 2" xfId="1592"/>
    <cellStyle name="Normal 8 3" xfId="1593"/>
    <cellStyle name="Normal 8 3 2" xfId="1594"/>
    <cellStyle name="Normal 9" xfId="1595"/>
    <cellStyle name="Normal 9 2" xfId="1596"/>
    <cellStyle name="Normal 9 3" xfId="1597"/>
    <cellStyle name="Normal 9 3 2" xfId="1598"/>
    <cellStyle name="Normal_WaterCalc 11 07 08" xfId="646"/>
    <cellStyle name="Note 10" xfId="1599"/>
    <cellStyle name="Note 10 2" xfId="1600"/>
    <cellStyle name="Note 10 3" xfId="1601"/>
    <cellStyle name="Note 10 3 2" xfId="1602"/>
    <cellStyle name="Note 11" xfId="1603"/>
    <cellStyle name="Note 11 2" xfId="1604"/>
    <cellStyle name="Note 11 3" xfId="1605"/>
    <cellStyle name="Note 11 3 2" xfId="1606"/>
    <cellStyle name="Note 12" xfId="1607"/>
    <cellStyle name="Note 12 2" xfId="1608"/>
    <cellStyle name="Note 12 3" xfId="1609"/>
    <cellStyle name="Note 12 3 2" xfId="1610"/>
    <cellStyle name="Note 13" xfId="1611"/>
    <cellStyle name="Note 13 2" xfId="1612"/>
    <cellStyle name="Note 13 3" xfId="1613"/>
    <cellStyle name="Note 13 3 2" xfId="1614"/>
    <cellStyle name="Note 14" xfId="1615"/>
    <cellStyle name="Note 14 2" xfId="1616"/>
    <cellStyle name="Note 14 3" xfId="1617"/>
    <cellStyle name="Note 14 3 2" xfId="1618"/>
    <cellStyle name="Note 15" xfId="1619"/>
    <cellStyle name="Note 15 2" xfId="1620"/>
    <cellStyle name="Note 15 3" xfId="1621"/>
    <cellStyle name="Note 15 3 2" xfId="1622"/>
    <cellStyle name="Note 16" xfId="1623"/>
    <cellStyle name="Note 16 2" xfId="1624"/>
    <cellStyle name="Note 16 3" xfId="1625"/>
    <cellStyle name="Note 16 3 2" xfId="1626"/>
    <cellStyle name="Note 17" xfId="1627"/>
    <cellStyle name="Note 17 2" xfId="1628"/>
    <cellStyle name="Note 17 3" xfId="1629"/>
    <cellStyle name="Note 17 3 2" xfId="1630"/>
    <cellStyle name="Note 18" xfId="1631"/>
    <cellStyle name="Note 18 2" xfId="1632"/>
    <cellStyle name="Note 18 3" xfId="1633"/>
    <cellStyle name="Note 18 3 2" xfId="1634"/>
    <cellStyle name="Note 19" xfId="1635"/>
    <cellStyle name="Note 19 2" xfId="1636"/>
    <cellStyle name="Note 19 3" xfId="1637"/>
    <cellStyle name="Note 19 3 2" xfId="1638"/>
    <cellStyle name="Note 2" xfId="1639"/>
    <cellStyle name="Note 2 2" xfId="1640"/>
    <cellStyle name="Note 2 3" xfId="1641"/>
    <cellStyle name="Note 2 4" xfId="1642"/>
    <cellStyle name="Note 2 4 2" xfId="1643"/>
    <cellStyle name="Note 20" xfId="1644"/>
    <cellStyle name="Note 20 2" xfId="1645"/>
    <cellStyle name="Note 20 3" xfId="1646"/>
    <cellStyle name="Note 20 3 2" xfId="1647"/>
    <cellStyle name="Note 21" xfId="1648"/>
    <cellStyle name="Note 22" xfId="1649"/>
    <cellStyle name="Note 22 2" xfId="1650"/>
    <cellStyle name="Note 23" xfId="1651"/>
    <cellStyle name="Note 24" xfId="1652"/>
    <cellStyle name="Note 3" xfId="1653"/>
    <cellStyle name="Note 3 2" xfId="1654"/>
    <cellStyle name="Note 3 3" xfId="1655"/>
    <cellStyle name="Note 3 3 2" xfId="1656"/>
    <cellStyle name="Note 4" xfId="1657"/>
    <cellStyle name="Note 4 2" xfId="1658"/>
    <cellStyle name="Note 4 3" xfId="1659"/>
    <cellStyle name="Note 4 3 2" xfId="1660"/>
    <cellStyle name="Note 5" xfId="1661"/>
    <cellStyle name="Note 5 2" xfId="1662"/>
    <cellStyle name="Note 5 3" xfId="1663"/>
    <cellStyle name="Note 5 3 2" xfId="1664"/>
    <cellStyle name="Note 6" xfId="1665"/>
    <cellStyle name="Note 6 2" xfId="1666"/>
    <cellStyle name="Note 6 3" xfId="1667"/>
    <cellStyle name="Note 6 3 2" xfId="1668"/>
    <cellStyle name="Note 7" xfId="1669"/>
    <cellStyle name="Note 7 2" xfId="1670"/>
    <cellStyle name="Note 7 3" xfId="1671"/>
    <cellStyle name="Note 7 3 2" xfId="1672"/>
    <cellStyle name="Note 8" xfId="1673"/>
    <cellStyle name="Note 8 2" xfId="1674"/>
    <cellStyle name="Note 8 3" xfId="1675"/>
    <cellStyle name="Note 8 3 2" xfId="1676"/>
    <cellStyle name="Note 9" xfId="1677"/>
    <cellStyle name="Note 9 2" xfId="1678"/>
    <cellStyle name="Note 9 3" xfId="1679"/>
    <cellStyle name="Note 9 3 2" xfId="1680"/>
    <cellStyle name="NumberHideZero" xfId="1681"/>
    <cellStyle name="NumberHideZero 2" xfId="1682"/>
    <cellStyle name="NumberHideZero 2 2" xfId="1683"/>
    <cellStyle name="NumberHideZero 2 3" xfId="1684"/>
    <cellStyle name="NumberHideZero 2 3 2" xfId="1685"/>
    <cellStyle name="NumberHideZero 3" xfId="1686"/>
    <cellStyle name="NumberHideZero 4" xfId="1687"/>
    <cellStyle name="NumberHideZero 4 2" xfId="1688"/>
    <cellStyle name="Ordered" xfId="1689"/>
    <cellStyle name="Output 10" xfId="1690"/>
    <cellStyle name="Output 11" xfId="1691"/>
    <cellStyle name="Output 12" xfId="1692"/>
    <cellStyle name="Output 13" xfId="1693"/>
    <cellStyle name="Output 14" xfId="1694"/>
    <cellStyle name="Output 15" xfId="1695"/>
    <cellStyle name="Output 2" xfId="1696"/>
    <cellStyle name="Output 3" xfId="1697"/>
    <cellStyle name="Output 4" xfId="1698"/>
    <cellStyle name="Output 5" xfId="1699"/>
    <cellStyle name="Output 6" xfId="1700"/>
    <cellStyle name="Output 7" xfId="1701"/>
    <cellStyle name="Output 8" xfId="1702"/>
    <cellStyle name="Output 9" xfId="1703"/>
    <cellStyle name="Percent 2" xfId="1704"/>
    <cellStyle name="Percent 2 10" xfId="1705"/>
    <cellStyle name="Percent 2 10 2" xfId="1706"/>
    <cellStyle name="Percent 2 10 3" xfId="1707"/>
    <cellStyle name="Percent 2 10 3 2" xfId="1708"/>
    <cellStyle name="Percent 2 11" xfId="1709"/>
    <cellStyle name="Percent 2 11 2" xfId="1710"/>
    <cellStyle name="Percent 2 11 3" xfId="1711"/>
    <cellStyle name="Percent 2 11 3 2" xfId="1712"/>
    <cellStyle name="Percent 2 12" xfId="1713"/>
    <cellStyle name="Percent 2 12 2" xfId="1714"/>
    <cellStyle name="Percent 2 12 3" xfId="1715"/>
    <cellStyle name="Percent 2 12 3 2" xfId="1716"/>
    <cellStyle name="Percent 2 13" xfId="1717"/>
    <cellStyle name="Percent 2 13 2" xfId="1718"/>
    <cellStyle name="Percent 2 13 3" xfId="1719"/>
    <cellStyle name="Percent 2 13 3 2" xfId="1720"/>
    <cellStyle name="Percent 2 14" xfId="1721"/>
    <cellStyle name="Percent 2 14 2" xfId="1722"/>
    <cellStyle name="Percent 2 14 3" xfId="1723"/>
    <cellStyle name="Percent 2 14 3 2" xfId="1724"/>
    <cellStyle name="Percent 2 15" xfId="1725"/>
    <cellStyle name="Percent 2 15 2" xfId="1726"/>
    <cellStyle name="Percent 2 15 3" xfId="1727"/>
    <cellStyle name="Percent 2 15 3 2" xfId="1728"/>
    <cellStyle name="Percent 2 16" xfId="1729"/>
    <cellStyle name="Percent 2 16 2" xfId="1730"/>
    <cellStyle name="Percent 2 16 3" xfId="1731"/>
    <cellStyle name="Percent 2 16 3 2" xfId="1732"/>
    <cellStyle name="Percent 2 17" xfId="1733"/>
    <cellStyle name="Percent 2 17 2" xfId="1734"/>
    <cellStyle name="Percent 2 17 3" xfId="1735"/>
    <cellStyle name="Percent 2 17 3 2" xfId="1736"/>
    <cellStyle name="Percent 2 18" xfId="1737"/>
    <cellStyle name="Percent 2 18 2" xfId="1738"/>
    <cellStyle name="Percent 2 18 3" xfId="1739"/>
    <cellStyle name="Percent 2 18 3 2" xfId="1740"/>
    <cellStyle name="Percent 2 19" xfId="1741"/>
    <cellStyle name="Percent 2 19 2" xfId="1742"/>
    <cellStyle name="Percent 2 19 3" xfId="1743"/>
    <cellStyle name="Percent 2 19 3 2" xfId="1744"/>
    <cellStyle name="Percent 2 2" xfId="1745"/>
    <cellStyle name="Percent 2 2 2" xfId="1746"/>
    <cellStyle name="Percent 2 2 3" xfId="1747"/>
    <cellStyle name="Percent 2 2 3 2" xfId="1748"/>
    <cellStyle name="Percent 2 20" xfId="1749"/>
    <cellStyle name="Percent 2 20 2" xfId="1750"/>
    <cellStyle name="Percent 2 20 3" xfId="1751"/>
    <cellStyle name="Percent 2 20 3 2" xfId="1752"/>
    <cellStyle name="Percent 2 21" xfId="1753"/>
    <cellStyle name="Percent 2 22" xfId="1754"/>
    <cellStyle name="Percent 2 22 2" xfId="1755"/>
    <cellStyle name="Percent 2 23" xfId="1756"/>
    <cellStyle name="Percent 2 3" xfId="1757"/>
    <cellStyle name="Percent 2 3 2" xfId="1758"/>
    <cellStyle name="Percent 2 3 3" xfId="1759"/>
    <cellStyle name="Percent 2 3 3 2" xfId="1760"/>
    <cellStyle name="Percent 2 4" xfId="1761"/>
    <cellStyle name="Percent 2 4 2" xfId="1762"/>
    <cellStyle name="Percent 2 4 3" xfId="1763"/>
    <cellStyle name="Percent 2 4 3 2" xfId="1764"/>
    <cellStyle name="Percent 2 5" xfId="1765"/>
    <cellStyle name="Percent 2 5 2" xfId="1766"/>
    <cellStyle name="Percent 2 5 3" xfId="1767"/>
    <cellStyle name="Percent 2 5 3 2" xfId="1768"/>
    <cellStyle name="Percent 2 6" xfId="1769"/>
    <cellStyle name="Percent 2 6 2" xfId="1770"/>
    <cellStyle name="Percent 2 6 3" xfId="1771"/>
    <cellStyle name="Percent 2 6 3 2" xfId="1772"/>
    <cellStyle name="Percent 2 7" xfId="1773"/>
    <cellStyle name="Percent 2 7 2" xfId="1774"/>
    <cellStyle name="Percent 2 7 3" xfId="1775"/>
    <cellStyle name="Percent 2 7 3 2" xfId="1776"/>
    <cellStyle name="Percent 2 8" xfId="1777"/>
    <cellStyle name="Percent 2 8 2" xfId="1778"/>
    <cellStyle name="Percent 2 8 3" xfId="1779"/>
    <cellStyle name="Percent 2 8 3 2" xfId="1780"/>
    <cellStyle name="Percent 2 9" xfId="1781"/>
    <cellStyle name="Percent 2 9 2" xfId="1782"/>
    <cellStyle name="Percent 2 9 3" xfId="1783"/>
    <cellStyle name="Percent 2 9 3 2" xfId="1784"/>
    <cellStyle name="Percent 3" xfId="1785"/>
    <cellStyle name="Percent 3 2" xfId="1786"/>
    <cellStyle name="Percent 3 3" xfId="1787"/>
    <cellStyle name="Percent 3 3 2" xfId="1788"/>
    <cellStyle name="Percent 4" xfId="1789"/>
    <cellStyle name="Percent 4 2" xfId="1790"/>
    <cellStyle name="Percent 4 3" xfId="1791"/>
    <cellStyle name="Percent 4 3 2" xfId="1792"/>
    <cellStyle name="Percent 5" xfId="1793"/>
    <cellStyle name="Percent 6" xfId="1794"/>
    <cellStyle name="Percent 7" xfId="1795"/>
    <cellStyle name="Percent 7 2" xfId="1796"/>
    <cellStyle name="Percent 8" xfId="1797"/>
    <cellStyle name="Received" xfId="1798"/>
    <cellStyle name="Red Font" xfId="1799"/>
    <cellStyle name="Subtotal" xfId="1800"/>
    <cellStyle name="Title 10" xfId="1801"/>
    <cellStyle name="Title 11" xfId="1802"/>
    <cellStyle name="Title 12" xfId="1803"/>
    <cellStyle name="Title 13" xfId="1804"/>
    <cellStyle name="Title 14" xfId="1805"/>
    <cellStyle name="Title 2" xfId="1806"/>
    <cellStyle name="Title 3" xfId="1807"/>
    <cellStyle name="Title 4" xfId="1808"/>
    <cellStyle name="Title 5" xfId="1809"/>
    <cellStyle name="Title 6" xfId="1810"/>
    <cellStyle name="Title 7" xfId="1811"/>
    <cellStyle name="Title 8" xfId="1812"/>
    <cellStyle name="Title 9" xfId="1813"/>
    <cellStyle name="Top Border. Aqua" xfId="1814"/>
    <cellStyle name="Total 10" xfId="1815"/>
    <cellStyle name="Total 11" xfId="1816"/>
    <cellStyle name="Total 12" xfId="1817"/>
    <cellStyle name="Total 13" xfId="1818"/>
    <cellStyle name="Total 14" xfId="1819"/>
    <cellStyle name="Total 15" xfId="1820"/>
    <cellStyle name="Total 2" xfId="1821"/>
    <cellStyle name="Total 3" xfId="1822"/>
    <cellStyle name="Total 4" xfId="1823"/>
    <cellStyle name="Total 5" xfId="1824"/>
    <cellStyle name="Total 6" xfId="1825"/>
    <cellStyle name="Total 7" xfId="1826"/>
    <cellStyle name="Total 8" xfId="1827"/>
    <cellStyle name="Total 9" xfId="1828"/>
    <cellStyle name="Unlocked" xfId="1829"/>
    <cellStyle name="Warning Text 10" xfId="1830"/>
    <cellStyle name="Warning Text 11" xfId="1831"/>
    <cellStyle name="Warning Text 12" xfId="1832"/>
    <cellStyle name="Warning Text 13" xfId="1833"/>
    <cellStyle name="Warning Text 14" xfId="1834"/>
    <cellStyle name="Warning Text 15" xfId="1835"/>
    <cellStyle name="Warning Text 2" xfId="1836"/>
    <cellStyle name="Warning Text 3" xfId="1837"/>
    <cellStyle name="Warning Text 4" xfId="1838"/>
    <cellStyle name="Warning Text 5" xfId="1839"/>
    <cellStyle name="Warning Text 6" xfId="1840"/>
    <cellStyle name="Warning Text 7" xfId="1841"/>
    <cellStyle name="Warning Text 8" xfId="1842"/>
    <cellStyle name="Warning Text 9" xfId="1843"/>
  </cellStyles>
  <dxfs count="88">
    <dxf>
      <font>
        <b/>
        <i val="0"/>
        <color rgb="FFFF0000"/>
      </font>
      <fill>
        <patternFill>
          <bgColor rgb="FF00B05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b/>
        <i val="0"/>
        <color theme="0"/>
      </font>
      <fill>
        <patternFill>
          <bgColor rgb="FFC00000"/>
        </patternFill>
      </fill>
    </dxf>
    <dxf>
      <fill>
        <patternFill>
          <bgColor theme="6" tint="0.59996337778862885"/>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theme="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ill>
        <patternFill>
          <bgColor rgb="FFFF0000"/>
        </patternFill>
      </fill>
    </dxf>
    <dxf>
      <fill>
        <patternFill>
          <bgColor rgb="FFFF0000"/>
        </patternFill>
      </fill>
    </dxf>
    <dxf>
      <font>
        <b/>
        <i val="0"/>
        <color auto="1"/>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font>
      <fill>
        <patternFill>
          <bgColor rgb="FFFF0000"/>
        </patternFill>
      </fill>
    </dxf>
    <dxf>
      <font>
        <b/>
        <i val="0"/>
        <color auto="1"/>
      </font>
      <fill>
        <patternFill>
          <bgColor rgb="FFFF0000"/>
        </patternFill>
      </fill>
    </dxf>
    <dxf>
      <font>
        <b/>
        <i val="0"/>
        <color auto="1"/>
      </font>
      <fill>
        <patternFill>
          <bgColor rgb="FFFF0000"/>
        </patternFill>
      </fill>
    </dxf>
    <dxf>
      <font>
        <b/>
        <i val="0"/>
        <color rgb="FFFF0000"/>
      </font>
      <fill>
        <patternFill>
          <bgColor rgb="FF00B050"/>
        </patternFill>
      </fill>
    </dxf>
    <dxf>
      <font>
        <b/>
        <i val="0"/>
        <color rgb="FFFF0000"/>
      </font>
      <fill>
        <patternFill>
          <bgColor rgb="FF00B050"/>
        </patternFill>
      </fill>
    </dxf>
  </dxfs>
  <tableStyles count="0" defaultTableStyle="TableStyleMedium9" defaultPivotStyle="PivotStyleLight16"/>
  <colors>
    <mruColors>
      <color rgb="FFE6FFCD"/>
      <color rgb="FF008000"/>
      <color rgb="FF0000FF"/>
      <color rgb="FFB400C8"/>
      <color rgb="FF7DC87D"/>
      <color rgb="FFB1A0C7"/>
      <color rgb="FFAAA0C7"/>
      <color rgb="FFE4FFCD"/>
      <color rgb="FFC8FFAF"/>
      <color rgb="FFAFFF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64213</xdr:rowOff>
    </xdr:from>
    <xdr:to>
      <xdr:col>6</xdr:col>
      <xdr:colOff>104503</xdr:colOff>
      <xdr:row>6</xdr:row>
      <xdr:rowOff>20959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4213"/>
          <a:ext cx="3642360" cy="10670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85724</xdr:colOff>
      <xdr:row>0</xdr:row>
      <xdr:rowOff>38100</xdr:rowOff>
    </xdr:from>
    <xdr:to>
      <xdr:col>3</xdr:col>
      <xdr:colOff>713096</xdr:colOff>
      <xdr:row>5</xdr:row>
      <xdr:rowOff>161925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4" y="38100"/>
          <a:ext cx="2770497"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165100</xdr:colOff>
      <xdr:row>1</xdr:row>
      <xdr:rowOff>88902</xdr:rowOff>
    </xdr:from>
    <xdr:to>
      <xdr:col>2</xdr:col>
      <xdr:colOff>1328984</xdr:colOff>
      <xdr:row>4</xdr:row>
      <xdr:rowOff>215900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65100" y="88902"/>
          <a:ext cx="2084050" cy="8889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1</xdr:row>
      <xdr:rowOff>44453</xdr:rowOff>
    </xdr:from>
    <xdr:to>
      <xdr:col>2</xdr:col>
      <xdr:colOff>182880</xdr:colOff>
      <xdr:row>5</xdr:row>
      <xdr:rowOff>151689</xdr:rowOff>
    </xdr:to>
    <xdr:pic>
      <xdr:nvPicPr>
        <xdr:cNvPr id="2" name="Picture 1"/>
        <xdr:cNvPicPr>
          <a:picLocks noChangeAspect="1"/>
        </xdr:cNvPicPr>
      </xdr:nvPicPr>
      <xdr:blipFill>
        <a:blip xmlns:r="http://schemas.openxmlformats.org/officeDocument/2006/relationships" r:embed="rId1"/>
        <a:stretch>
          <a:fillRect/>
        </a:stretch>
      </xdr:blipFill>
      <xdr:spPr>
        <a:xfrm>
          <a:off x="45720" y="234953"/>
          <a:ext cx="1691640" cy="8692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7620</xdr:rowOff>
    </xdr:from>
    <xdr:to>
      <xdr:col>1</xdr:col>
      <xdr:colOff>1042683</xdr:colOff>
      <xdr:row>4</xdr:row>
      <xdr:rowOff>175259</xdr:rowOff>
    </xdr:to>
    <xdr:pic>
      <xdr:nvPicPr>
        <xdr:cNvPr id="2" name="Picture 1"/>
        <xdr:cNvPicPr>
          <a:picLocks noChangeAspect="1"/>
        </xdr:cNvPicPr>
      </xdr:nvPicPr>
      <xdr:blipFill>
        <a:blip xmlns:r="http://schemas.openxmlformats.org/officeDocument/2006/relationships" r:embed="rId1"/>
        <a:stretch>
          <a:fillRect/>
        </a:stretch>
      </xdr:blipFill>
      <xdr:spPr>
        <a:xfrm>
          <a:off x="30480" y="7620"/>
          <a:ext cx="1729740" cy="8991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44451</xdr:rowOff>
    </xdr:from>
    <xdr:to>
      <xdr:col>3</xdr:col>
      <xdr:colOff>2540</xdr:colOff>
      <xdr:row>5</xdr:row>
      <xdr:rowOff>139701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4451"/>
          <a:ext cx="2547620" cy="9867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7</xdr:col>
      <xdr:colOff>53182</xdr:colOff>
      <xdr:row>6</xdr:row>
      <xdr:rowOff>142875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2939257" cy="1247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47624</xdr:colOff>
      <xdr:row>0</xdr:row>
      <xdr:rowOff>44453</xdr:rowOff>
    </xdr:from>
    <xdr:to>
      <xdr:col>2</xdr:col>
      <xdr:colOff>123825</xdr:colOff>
      <xdr:row>4</xdr:row>
      <xdr:rowOff>125665</xdr:rowOff>
    </xdr:to>
    <xdr:pic>
      <xdr:nvPicPr>
        <xdr:cNvPr id="2" name="Picture 1"/>
        <xdr:cNvPicPr>
          <a:picLocks noChangeAspect="1"/>
        </xdr:cNvPicPr>
      </xdr:nvPicPr>
      <xdr:blipFill>
        <a:blip xmlns:r="http://schemas.openxmlformats.org/officeDocument/2006/relationships" r:embed="rId1"/>
        <a:stretch>
          <a:fillRect/>
        </a:stretch>
      </xdr:blipFill>
      <xdr:spPr>
        <a:xfrm>
          <a:off x="47624" y="44453"/>
          <a:ext cx="1905001" cy="7670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85724</xdr:colOff>
      <xdr:row>0</xdr:row>
      <xdr:rowOff>38100</xdr:rowOff>
    </xdr:from>
    <xdr:to>
      <xdr:col>3</xdr:col>
      <xdr:colOff>713096</xdr:colOff>
      <xdr:row>5</xdr:row>
      <xdr:rowOff>161925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4" y="38100"/>
          <a:ext cx="2821932" cy="908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pageSetUpPr fitToPage="1"/>
  </sheetPr>
  <dimension ref="A1:Y43"/>
  <sheetViews>
    <sheetView zoomScale="70" zoomScaleNormal="70" zoomScalePageLayoutView="70" workbookViewId="0">
      <selection activeCell="A10" sqref="A10:U10"/>
    </sheetView>
  </sheetViews>
  <sheetFormatPr defaultColWidth="11.33203125" defaultRowHeight="14.25"/>
  <cols>
    <col min="1" max="4" width="10.73046875" style="137" customWidth="1"/>
    <col min="5" max="5" width="10.33203125" style="137" hidden="1" customWidth="1"/>
    <col min="6" max="7" width="9.06640625" style="137" customWidth="1"/>
    <col min="8" max="8" width="9.06640625" style="137" hidden="1" customWidth="1"/>
    <col min="9" max="21" width="9.06640625" style="137" customWidth="1"/>
    <col min="22" max="23" width="10.73046875" style="137" customWidth="1"/>
    <col min="24" max="16384" width="11.33203125" style="137"/>
  </cols>
  <sheetData>
    <row r="1" spans="1:25">
      <c r="A1" s="135"/>
      <c r="B1" s="136"/>
      <c r="C1" s="136"/>
      <c r="D1" s="136"/>
      <c r="E1" s="136"/>
      <c r="F1" s="136"/>
      <c r="G1" s="136"/>
      <c r="H1" s="136"/>
      <c r="I1" s="613"/>
      <c r="J1" s="613"/>
      <c r="K1" s="613"/>
      <c r="L1" s="613"/>
      <c r="M1" s="615" t="s">
        <v>522</v>
      </c>
      <c r="N1" s="615"/>
      <c r="O1" s="615"/>
      <c r="P1" s="615"/>
      <c r="Q1" s="615"/>
      <c r="R1" s="615"/>
      <c r="S1" s="615"/>
      <c r="T1" s="615"/>
      <c r="U1" s="616"/>
      <c r="V1" s="485"/>
      <c r="W1" s="173"/>
      <c r="X1" s="173"/>
      <c r="Y1" s="173"/>
    </row>
    <row r="2" spans="1:25">
      <c r="A2" s="138"/>
      <c r="B2" s="139"/>
      <c r="C2" s="139"/>
      <c r="D2" s="139"/>
      <c r="E2" s="139"/>
      <c r="F2" s="139"/>
      <c r="G2" s="139"/>
      <c r="H2" s="139"/>
      <c r="I2" s="614"/>
      <c r="J2" s="614"/>
      <c r="K2" s="614"/>
      <c r="L2" s="614"/>
      <c r="M2" s="617"/>
      <c r="N2" s="617"/>
      <c r="O2" s="617"/>
      <c r="P2" s="617"/>
      <c r="Q2" s="617"/>
      <c r="R2" s="617"/>
      <c r="S2" s="617"/>
      <c r="T2" s="617"/>
      <c r="U2" s="618"/>
      <c r="V2" s="173"/>
      <c r="W2" s="173"/>
      <c r="X2" s="173"/>
      <c r="Y2" s="173"/>
    </row>
    <row r="3" spans="1:25">
      <c r="A3" s="140"/>
      <c r="B3" s="139"/>
      <c r="C3" s="139"/>
      <c r="D3" s="139"/>
      <c r="E3" s="139"/>
      <c r="F3" s="139"/>
      <c r="G3" s="139"/>
      <c r="H3" s="139"/>
      <c r="I3" s="614"/>
      <c r="J3" s="614"/>
      <c r="K3" s="614"/>
      <c r="L3" s="614"/>
      <c r="M3" s="617"/>
      <c r="N3" s="617"/>
      <c r="O3" s="617"/>
      <c r="P3" s="617"/>
      <c r="Q3" s="617"/>
      <c r="R3" s="617"/>
      <c r="S3" s="617"/>
      <c r="T3" s="617"/>
      <c r="U3" s="618"/>
      <c r="V3" s="173"/>
      <c r="W3" s="173"/>
      <c r="X3" s="173"/>
      <c r="Y3" s="173"/>
    </row>
    <row r="4" spans="1:25">
      <c r="A4" s="140"/>
      <c r="B4" s="139"/>
      <c r="C4" s="139"/>
      <c r="D4" s="139"/>
      <c r="E4" s="139"/>
      <c r="F4" s="139"/>
      <c r="G4" s="139"/>
      <c r="H4" s="139"/>
      <c r="I4" s="614"/>
      <c r="J4" s="614"/>
      <c r="K4" s="614"/>
      <c r="L4" s="614"/>
      <c r="M4" s="617"/>
      <c r="N4" s="617"/>
      <c r="O4" s="617"/>
      <c r="P4" s="617"/>
      <c r="Q4" s="617"/>
      <c r="R4" s="617"/>
      <c r="S4" s="617"/>
      <c r="T4" s="617"/>
      <c r="U4" s="618"/>
      <c r="V4" s="173"/>
      <c r="W4" s="173"/>
      <c r="X4" s="173"/>
      <c r="Y4" s="173"/>
    </row>
    <row r="5" spans="1:25">
      <c r="A5" s="140"/>
      <c r="B5" s="139"/>
      <c r="C5" s="139"/>
      <c r="D5" s="139"/>
      <c r="E5" s="139"/>
      <c r="F5" s="139"/>
      <c r="G5" s="139"/>
      <c r="H5" s="139"/>
      <c r="I5" s="614"/>
      <c r="J5" s="614"/>
      <c r="K5" s="614"/>
      <c r="L5" s="614"/>
      <c r="M5" s="617"/>
      <c r="N5" s="617"/>
      <c r="O5" s="617"/>
      <c r="P5" s="617"/>
      <c r="Q5" s="617"/>
      <c r="R5" s="617"/>
      <c r="S5" s="617"/>
      <c r="T5" s="617"/>
      <c r="U5" s="618"/>
      <c r="V5" s="173"/>
      <c r="W5" s="173"/>
      <c r="X5" s="173"/>
      <c r="Y5" s="173"/>
    </row>
    <row r="6" spans="1:25">
      <c r="A6" s="140"/>
      <c r="B6" s="139"/>
      <c r="C6" s="139"/>
      <c r="D6" s="139"/>
      <c r="E6" s="139"/>
      <c r="F6" s="139"/>
      <c r="G6" s="139"/>
      <c r="H6" s="139"/>
      <c r="I6" s="614"/>
      <c r="J6" s="614"/>
      <c r="K6" s="614"/>
      <c r="L6" s="614"/>
      <c r="M6" s="617"/>
      <c r="N6" s="617"/>
      <c r="O6" s="617"/>
      <c r="P6" s="617"/>
      <c r="Q6" s="617"/>
      <c r="R6" s="617"/>
      <c r="S6" s="617"/>
      <c r="T6" s="617"/>
      <c r="U6" s="618"/>
      <c r="V6" s="173"/>
      <c r="W6" s="173"/>
      <c r="X6" s="141"/>
      <c r="Y6" s="173"/>
    </row>
    <row r="7" spans="1:25" ht="15" customHeight="1">
      <c r="A7" s="140"/>
      <c r="B7" s="139"/>
      <c r="C7" s="139"/>
      <c r="D7" s="139"/>
      <c r="E7" s="139"/>
      <c r="F7" s="139"/>
      <c r="G7" s="139"/>
      <c r="H7" s="139"/>
      <c r="I7" s="614"/>
      <c r="J7" s="614"/>
      <c r="K7" s="614"/>
      <c r="L7" s="614"/>
      <c r="M7" s="619" t="s">
        <v>1180</v>
      </c>
      <c r="N7" s="619"/>
      <c r="O7" s="619"/>
      <c r="P7" s="619"/>
      <c r="Q7" s="619"/>
      <c r="R7" s="619"/>
      <c r="S7" s="619"/>
      <c r="T7" s="619"/>
      <c r="U7" s="620"/>
      <c r="V7" s="142"/>
      <c r="W7" s="142"/>
      <c r="X7" s="142"/>
      <c r="Y7" s="173"/>
    </row>
    <row r="8" spans="1:25" ht="25.5" customHeight="1" thickBot="1">
      <c r="A8" s="140"/>
      <c r="B8" s="139"/>
      <c r="C8" s="139"/>
      <c r="D8" s="139"/>
      <c r="E8" s="139"/>
      <c r="F8" s="139"/>
      <c r="G8" s="139"/>
      <c r="H8" s="139"/>
      <c r="I8" s="614"/>
      <c r="J8" s="614"/>
      <c r="K8" s="614"/>
      <c r="L8" s="614"/>
      <c r="M8" s="619"/>
      <c r="N8" s="619"/>
      <c r="O8" s="619"/>
      <c r="P8" s="619"/>
      <c r="Q8" s="619"/>
      <c r="R8" s="619"/>
      <c r="S8" s="619"/>
      <c r="T8" s="619"/>
      <c r="U8" s="620"/>
      <c r="V8" s="142"/>
      <c r="W8" s="486"/>
      <c r="X8" s="487"/>
      <c r="Y8" s="173"/>
    </row>
    <row r="9" spans="1:25" s="145" customFormat="1" ht="18">
      <c r="A9" s="143" t="s">
        <v>7</v>
      </c>
      <c r="B9" s="144"/>
      <c r="C9" s="144"/>
      <c r="D9" s="144"/>
      <c r="E9" s="144"/>
      <c r="F9" s="144"/>
      <c r="G9" s="144"/>
      <c r="H9" s="144"/>
      <c r="I9" s="144"/>
      <c r="J9" s="144"/>
      <c r="K9" s="144"/>
      <c r="L9" s="144"/>
      <c r="M9" s="144"/>
      <c r="N9" s="144"/>
      <c r="O9" s="144"/>
      <c r="P9" s="144"/>
      <c r="Q9" s="144"/>
      <c r="R9" s="144"/>
      <c r="S9" s="144"/>
      <c r="T9" s="144"/>
      <c r="U9" s="480" t="s">
        <v>1093</v>
      </c>
    </row>
    <row r="10" spans="1:25" s="145" customFormat="1" ht="41.25" customHeight="1">
      <c r="A10" s="621" t="s">
        <v>903</v>
      </c>
      <c r="B10" s="622"/>
      <c r="C10" s="622"/>
      <c r="D10" s="622"/>
      <c r="E10" s="622"/>
      <c r="F10" s="622"/>
      <c r="G10" s="622"/>
      <c r="H10" s="622"/>
      <c r="I10" s="622"/>
      <c r="J10" s="622"/>
      <c r="K10" s="622"/>
      <c r="L10" s="622"/>
      <c r="M10" s="622"/>
      <c r="N10" s="622"/>
      <c r="O10" s="622"/>
      <c r="P10" s="622"/>
      <c r="Q10" s="622"/>
      <c r="R10" s="622"/>
      <c r="S10" s="622"/>
      <c r="T10" s="622"/>
      <c r="U10" s="623"/>
    </row>
    <row r="11" spans="1:25" s="145" customFormat="1" ht="45.75" customHeight="1">
      <c r="A11" s="621" t="s">
        <v>904</v>
      </c>
      <c r="B11" s="622"/>
      <c r="C11" s="622"/>
      <c r="D11" s="622"/>
      <c r="E11" s="622"/>
      <c r="F11" s="622"/>
      <c r="G11" s="622"/>
      <c r="H11" s="622"/>
      <c r="I11" s="622"/>
      <c r="J11" s="622"/>
      <c r="K11" s="622"/>
      <c r="L11" s="622"/>
      <c r="M11" s="622"/>
      <c r="N11" s="622"/>
      <c r="O11" s="622"/>
      <c r="P11" s="622"/>
      <c r="Q11" s="622"/>
      <c r="R11" s="622"/>
      <c r="S11" s="622"/>
      <c r="T11" s="622"/>
      <c r="U11" s="623"/>
    </row>
    <row r="12" spans="1:25" s="145" customFormat="1" ht="45.75" customHeight="1">
      <c r="A12" s="655" t="s">
        <v>1139</v>
      </c>
      <c r="B12" s="656"/>
      <c r="C12" s="656"/>
      <c r="D12" s="656"/>
      <c r="E12" s="656"/>
      <c r="F12" s="656"/>
      <c r="G12" s="656"/>
      <c r="H12" s="656"/>
      <c r="I12" s="656"/>
      <c r="J12" s="656"/>
      <c r="K12" s="656"/>
      <c r="L12" s="656"/>
      <c r="M12" s="656"/>
      <c r="N12" s="656"/>
      <c r="O12" s="656"/>
      <c r="P12" s="656"/>
      <c r="Q12" s="656"/>
      <c r="R12" s="656"/>
      <c r="S12" s="656"/>
      <c r="T12" s="656"/>
      <c r="U12" s="657"/>
    </row>
    <row r="13" spans="1:25" s="145" customFormat="1" ht="18">
      <c r="A13" s="559" t="s">
        <v>8</v>
      </c>
      <c r="B13" s="560"/>
      <c r="C13" s="560"/>
      <c r="D13" s="560"/>
      <c r="E13" s="560"/>
      <c r="F13" s="560"/>
      <c r="G13" s="560"/>
      <c r="H13" s="560"/>
      <c r="I13" s="560"/>
      <c r="J13" s="560"/>
      <c r="K13" s="560"/>
      <c r="L13" s="560"/>
      <c r="M13" s="560"/>
      <c r="N13" s="560"/>
      <c r="O13" s="560"/>
      <c r="P13" s="560"/>
      <c r="Q13" s="560"/>
      <c r="R13" s="560"/>
      <c r="S13" s="560"/>
      <c r="T13" s="560"/>
      <c r="U13" s="561"/>
    </row>
    <row r="14" spans="1:25" s="145" customFormat="1" ht="43.5" customHeight="1">
      <c r="A14" s="621" t="s">
        <v>416</v>
      </c>
      <c r="B14" s="622"/>
      <c r="C14" s="622"/>
      <c r="D14" s="622"/>
      <c r="E14" s="622"/>
      <c r="F14" s="622"/>
      <c r="G14" s="622"/>
      <c r="H14" s="622"/>
      <c r="I14" s="622"/>
      <c r="J14" s="622"/>
      <c r="K14" s="622"/>
      <c r="L14" s="622"/>
      <c r="M14" s="622"/>
      <c r="N14" s="622"/>
      <c r="O14" s="622"/>
      <c r="P14" s="622"/>
      <c r="Q14" s="622"/>
      <c r="R14" s="622"/>
      <c r="S14" s="622"/>
      <c r="T14" s="622"/>
      <c r="U14" s="623"/>
    </row>
    <row r="15" spans="1:25" s="145" customFormat="1" ht="21.75" customHeight="1">
      <c r="A15" s="621"/>
      <c r="B15" s="622"/>
      <c r="C15" s="622"/>
      <c r="D15" s="622"/>
      <c r="E15" s="622"/>
      <c r="F15" s="622"/>
      <c r="G15" s="622"/>
      <c r="H15" s="622"/>
      <c r="I15" s="622"/>
      <c r="J15" s="622"/>
      <c r="K15" s="622"/>
      <c r="L15" s="622"/>
      <c r="M15" s="622"/>
      <c r="N15" s="622"/>
      <c r="O15" s="622"/>
      <c r="P15" s="622"/>
      <c r="Q15" s="622"/>
      <c r="R15" s="622"/>
      <c r="S15" s="622"/>
      <c r="T15" s="622"/>
      <c r="U15" s="623"/>
    </row>
    <row r="16" spans="1:25" s="145" customFormat="1" ht="18">
      <c r="A16" s="627" t="s">
        <v>897</v>
      </c>
      <c r="B16" s="628"/>
      <c r="C16" s="628"/>
      <c r="D16" s="628"/>
      <c r="E16" s="628"/>
      <c r="F16" s="628"/>
      <c r="G16" s="628"/>
      <c r="H16" s="628"/>
      <c r="I16" s="628"/>
      <c r="J16" s="628"/>
      <c r="K16" s="628"/>
      <c r="L16" s="628"/>
      <c r="M16" s="628"/>
      <c r="N16" s="628"/>
      <c r="O16" s="628"/>
      <c r="P16" s="628"/>
      <c r="Q16" s="628"/>
      <c r="R16" s="628"/>
      <c r="S16" s="628"/>
      <c r="T16" s="628"/>
      <c r="U16" s="629"/>
    </row>
    <row r="17" spans="1:21" s="145" customFormat="1" ht="119.25" customHeight="1">
      <c r="A17" s="630" t="s">
        <v>905</v>
      </c>
      <c r="B17" s="631"/>
      <c r="C17" s="631"/>
      <c r="D17" s="631"/>
      <c r="E17" s="631"/>
      <c r="F17" s="631"/>
      <c r="G17" s="631"/>
      <c r="H17" s="631"/>
      <c r="I17" s="631"/>
      <c r="J17" s="631"/>
      <c r="K17" s="631"/>
      <c r="L17" s="631"/>
      <c r="M17" s="631"/>
      <c r="N17" s="631"/>
      <c r="O17" s="631"/>
      <c r="P17" s="631"/>
      <c r="Q17" s="631"/>
      <c r="R17" s="631"/>
      <c r="S17" s="631"/>
      <c r="T17" s="631"/>
      <c r="U17" s="632"/>
    </row>
    <row r="18" spans="1:21" s="145" customFormat="1" ht="18">
      <c r="A18" s="559" t="s">
        <v>417</v>
      </c>
      <c r="B18" s="560"/>
      <c r="C18" s="560"/>
      <c r="D18" s="560"/>
      <c r="E18" s="560"/>
      <c r="F18" s="560"/>
      <c r="G18" s="560"/>
      <c r="H18" s="560"/>
      <c r="I18" s="560"/>
      <c r="J18" s="560"/>
      <c r="K18" s="560"/>
      <c r="L18" s="560"/>
      <c r="M18" s="560"/>
      <c r="N18" s="560"/>
      <c r="O18" s="560"/>
      <c r="P18" s="560"/>
      <c r="Q18" s="560"/>
      <c r="R18" s="560"/>
      <c r="S18" s="560"/>
      <c r="T18" s="560"/>
      <c r="U18" s="561"/>
    </row>
    <row r="19" spans="1:21" s="145" customFormat="1" ht="80.75" customHeight="1">
      <c r="A19" s="621" t="s">
        <v>418</v>
      </c>
      <c r="B19" s="622"/>
      <c r="C19" s="622"/>
      <c r="D19" s="622"/>
      <c r="E19" s="622"/>
      <c r="F19" s="622"/>
      <c r="G19" s="622"/>
      <c r="H19" s="622"/>
      <c r="I19" s="622"/>
      <c r="J19" s="622"/>
      <c r="K19" s="622"/>
      <c r="L19" s="622"/>
      <c r="M19" s="622"/>
      <c r="N19" s="622"/>
      <c r="O19" s="622"/>
      <c r="P19" s="622"/>
      <c r="Q19" s="622"/>
      <c r="R19" s="622"/>
      <c r="S19" s="622"/>
      <c r="T19" s="622"/>
      <c r="U19" s="623"/>
    </row>
    <row r="20" spans="1:21" s="145" customFormat="1" ht="15" customHeight="1">
      <c r="A20" s="635" t="s">
        <v>419</v>
      </c>
      <c r="B20" s="636"/>
      <c r="C20" s="636"/>
      <c r="D20" s="636"/>
      <c r="E20" s="636"/>
      <c r="F20" s="636"/>
      <c r="G20" s="636"/>
      <c r="H20" s="636"/>
      <c r="I20" s="636"/>
      <c r="J20" s="636"/>
      <c r="K20" s="636"/>
      <c r="L20" s="636"/>
      <c r="M20" s="636"/>
      <c r="N20" s="636"/>
      <c r="O20" s="636"/>
      <c r="P20" s="636"/>
      <c r="Q20" s="636"/>
      <c r="R20" s="636"/>
      <c r="S20" s="636"/>
      <c r="T20" s="636"/>
      <c r="U20" s="637"/>
    </row>
    <row r="21" spans="1:21" s="145" customFormat="1" ht="60.75" customHeight="1">
      <c r="A21" s="545" t="s">
        <v>151</v>
      </c>
      <c r="B21" s="546"/>
      <c r="C21" s="633" t="s">
        <v>906</v>
      </c>
      <c r="D21" s="633"/>
      <c r="E21" s="633"/>
      <c r="F21" s="633"/>
      <c r="G21" s="633"/>
      <c r="H21" s="633"/>
      <c r="I21" s="633"/>
      <c r="J21" s="633"/>
      <c r="K21" s="633"/>
      <c r="L21" s="633"/>
      <c r="M21" s="633"/>
      <c r="N21" s="633"/>
      <c r="O21" s="633"/>
      <c r="P21" s="633"/>
      <c r="Q21" s="633"/>
      <c r="R21" s="633"/>
      <c r="S21" s="633"/>
      <c r="T21" s="633"/>
      <c r="U21" s="634"/>
    </row>
    <row r="22" spans="1:21" s="145" customFormat="1" ht="46.5" customHeight="1">
      <c r="A22" s="545" t="s">
        <v>152</v>
      </c>
      <c r="B22" s="546"/>
      <c r="C22" s="649" t="s">
        <v>1140</v>
      </c>
      <c r="D22" s="649"/>
      <c r="E22" s="649"/>
      <c r="F22" s="649"/>
      <c r="G22" s="649"/>
      <c r="H22" s="649"/>
      <c r="I22" s="649"/>
      <c r="J22" s="649"/>
      <c r="K22" s="649"/>
      <c r="L22" s="649"/>
      <c r="M22" s="649"/>
      <c r="N22" s="649"/>
      <c r="O22" s="649"/>
      <c r="P22" s="649"/>
      <c r="Q22" s="649"/>
      <c r="R22" s="649"/>
      <c r="S22" s="649"/>
      <c r="T22" s="649"/>
      <c r="U22" s="650"/>
    </row>
    <row r="23" spans="1:21" s="145" customFormat="1" ht="83.25" customHeight="1">
      <c r="A23" s="545" t="s">
        <v>153</v>
      </c>
      <c r="B23" s="546"/>
      <c r="C23" s="651" t="s">
        <v>907</v>
      </c>
      <c r="D23" s="649"/>
      <c r="E23" s="649"/>
      <c r="F23" s="649"/>
      <c r="G23" s="649"/>
      <c r="H23" s="649"/>
      <c r="I23" s="649"/>
      <c r="J23" s="649"/>
      <c r="K23" s="649"/>
      <c r="L23" s="649"/>
      <c r="M23" s="649"/>
      <c r="N23" s="649"/>
      <c r="O23" s="649"/>
      <c r="P23" s="649"/>
      <c r="Q23" s="649"/>
      <c r="R23" s="649"/>
      <c r="S23" s="649"/>
      <c r="T23" s="649"/>
      <c r="U23" s="650"/>
    </row>
    <row r="24" spans="1:21" s="146" customFormat="1" ht="120" customHeight="1">
      <c r="A24" s="647" t="s">
        <v>154</v>
      </c>
      <c r="B24" s="648"/>
      <c r="C24" s="652" t="s">
        <v>900</v>
      </c>
      <c r="D24" s="653"/>
      <c r="E24" s="653"/>
      <c r="F24" s="653"/>
      <c r="G24" s="653"/>
      <c r="H24" s="653"/>
      <c r="I24" s="653"/>
      <c r="J24" s="653"/>
      <c r="K24" s="653"/>
      <c r="L24" s="653"/>
      <c r="M24" s="653"/>
      <c r="N24" s="653"/>
      <c r="O24" s="653"/>
      <c r="P24" s="653"/>
      <c r="Q24" s="653"/>
      <c r="R24" s="653"/>
      <c r="S24" s="653"/>
      <c r="T24" s="653"/>
      <c r="U24" s="654"/>
    </row>
    <row r="25" spans="1:21" s="145" customFormat="1" ht="23.25" customHeight="1">
      <c r="A25" s="624" t="s">
        <v>422</v>
      </c>
      <c r="B25" s="625"/>
      <c r="C25" s="625"/>
      <c r="D25" s="625"/>
      <c r="E25" s="625"/>
      <c r="F25" s="625"/>
      <c r="G25" s="625"/>
      <c r="H25" s="625"/>
      <c r="I25" s="625"/>
      <c r="J25" s="625"/>
      <c r="K25" s="625"/>
      <c r="L25" s="625"/>
      <c r="M25" s="625"/>
      <c r="N25" s="625"/>
      <c r="O25" s="625"/>
      <c r="P25" s="625"/>
      <c r="Q25" s="625"/>
      <c r="R25" s="625"/>
      <c r="S25" s="625"/>
      <c r="T25" s="625"/>
      <c r="U25" s="626"/>
    </row>
    <row r="26" spans="1:21" s="147" customFormat="1" ht="77.25" customHeight="1">
      <c r="A26" s="658"/>
      <c r="B26" s="587"/>
      <c r="C26" s="587"/>
      <c r="D26" s="588"/>
      <c r="E26" s="550" t="s">
        <v>155</v>
      </c>
      <c r="F26" s="551"/>
      <c r="G26" s="551"/>
      <c r="H26" s="552"/>
      <c r="I26" s="547" t="s">
        <v>908</v>
      </c>
      <c r="J26" s="548"/>
      <c r="K26" s="549"/>
      <c r="L26" s="550" t="s">
        <v>156</v>
      </c>
      <c r="M26" s="551"/>
      <c r="N26" s="552"/>
      <c r="O26" s="550" t="s">
        <v>157</v>
      </c>
      <c r="P26" s="551"/>
      <c r="Q26" s="552"/>
      <c r="R26" s="659" t="s">
        <v>898</v>
      </c>
      <c r="S26" s="660"/>
      <c r="T26" s="659" t="s">
        <v>899</v>
      </c>
      <c r="U26" s="660"/>
    </row>
    <row r="27" spans="1:21" s="148" customFormat="1" ht="60.75" customHeight="1">
      <c r="A27" s="541" t="s">
        <v>420</v>
      </c>
      <c r="B27" s="542"/>
      <c r="C27" s="543"/>
      <c r="D27" s="544"/>
      <c r="E27" s="568" t="s">
        <v>421</v>
      </c>
      <c r="F27" s="568"/>
      <c r="G27" s="568"/>
      <c r="H27" s="569"/>
      <c r="I27" s="570" t="s">
        <v>421</v>
      </c>
      <c r="J27" s="571"/>
      <c r="K27" s="572"/>
      <c r="L27" s="570" t="s">
        <v>421</v>
      </c>
      <c r="M27" s="571"/>
      <c r="N27" s="572"/>
      <c r="O27" s="570" t="s">
        <v>421</v>
      </c>
      <c r="P27" s="571"/>
      <c r="Q27" s="572"/>
      <c r="R27" s="661"/>
      <c r="S27" s="662"/>
      <c r="T27" s="661"/>
      <c r="U27" s="662"/>
    </row>
    <row r="28" spans="1:21" s="147" customFormat="1" ht="46.5" customHeight="1">
      <c r="A28" s="541" t="s">
        <v>151</v>
      </c>
      <c r="B28" s="542"/>
      <c r="C28" s="543"/>
      <c r="D28" s="544"/>
      <c r="E28" s="576" t="s">
        <v>613</v>
      </c>
      <c r="F28" s="577"/>
      <c r="G28" s="577"/>
      <c r="H28" s="578"/>
      <c r="I28" s="553" t="s">
        <v>909</v>
      </c>
      <c r="J28" s="554"/>
      <c r="K28" s="555"/>
      <c r="L28" s="573" t="s">
        <v>421</v>
      </c>
      <c r="M28" s="574"/>
      <c r="N28" s="575"/>
      <c r="O28" s="573" t="s">
        <v>421</v>
      </c>
      <c r="P28" s="574"/>
      <c r="Q28" s="575"/>
      <c r="R28" s="663">
        <v>0</v>
      </c>
      <c r="S28" s="664"/>
      <c r="T28" s="663">
        <v>0</v>
      </c>
      <c r="U28" s="664"/>
    </row>
    <row r="29" spans="1:21" s="147" customFormat="1" ht="66" customHeight="1">
      <c r="A29" s="541" t="s">
        <v>152</v>
      </c>
      <c r="B29" s="542"/>
      <c r="C29" s="543"/>
      <c r="D29" s="544"/>
      <c r="E29" s="573" t="s">
        <v>481</v>
      </c>
      <c r="F29" s="574"/>
      <c r="G29" s="574"/>
      <c r="H29" s="575"/>
      <c r="I29" s="576" t="s">
        <v>910</v>
      </c>
      <c r="J29" s="577"/>
      <c r="K29" s="578"/>
      <c r="L29" s="573" t="s">
        <v>421</v>
      </c>
      <c r="M29" s="574"/>
      <c r="N29" s="575"/>
      <c r="O29" s="573" t="s">
        <v>421</v>
      </c>
      <c r="P29" s="574"/>
      <c r="Q29" s="575"/>
      <c r="R29" s="663">
        <v>9</v>
      </c>
      <c r="S29" s="664"/>
      <c r="T29" s="663">
        <v>40</v>
      </c>
      <c r="U29" s="664"/>
    </row>
    <row r="30" spans="1:21" s="147" customFormat="1" ht="19.899999999999999" customHeight="1">
      <c r="A30" s="579" t="s">
        <v>153</v>
      </c>
      <c r="B30" s="580"/>
      <c r="C30" s="581"/>
      <c r="D30" s="582"/>
      <c r="E30" s="149"/>
      <c r="F30" s="150" t="s">
        <v>170</v>
      </c>
      <c r="G30" s="150">
        <v>51</v>
      </c>
      <c r="H30" s="151"/>
      <c r="I30" s="589" t="s">
        <v>911</v>
      </c>
      <c r="J30" s="590"/>
      <c r="K30" s="591"/>
      <c r="L30" s="638" t="s">
        <v>614</v>
      </c>
      <c r="M30" s="639"/>
      <c r="N30" s="640"/>
      <c r="O30" s="638" t="s">
        <v>614</v>
      </c>
      <c r="P30" s="639"/>
      <c r="Q30" s="640"/>
      <c r="R30" s="607">
        <v>20</v>
      </c>
      <c r="S30" s="608"/>
      <c r="T30" s="607">
        <v>70</v>
      </c>
      <c r="U30" s="608"/>
    </row>
    <row r="31" spans="1:21" s="147" customFormat="1" ht="19.899999999999999" customHeight="1">
      <c r="A31" s="583"/>
      <c r="B31" s="584"/>
      <c r="C31" s="584"/>
      <c r="D31" s="585"/>
      <c r="E31" s="152"/>
      <c r="F31" s="153" t="s">
        <v>171</v>
      </c>
      <c r="G31" s="153">
        <v>54</v>
      </c>
      <c r="H31" s="154"/>
      <c r="I31" s="592"/>
      <c r="J31" s="593"/>
      <c r="K31" s="594"/>
      <c r="L31" s="641"/>
      <c r="M31" s="642"/>
      <c r="N31" s="643"/>
      <c r="O31" s="641"/>
      <c r="P31" s="642"/>
      <c r="Q31" s="643"/>
      <c r="R31" s="609"/>
      <c r="S31" s="610"/>
      <c r="T31" s="609"/>
      <c r="U31" s="610"/>
    </row>
    <row r="32" spans="1:21" s="147" customFormat="1" ht="19.899999999999999" customHeight="1">
      <c r="A32" s="583"/>
      <c r="B32" s="584"/>
      <c r="C32" s="584"/>
      <c r="D32" s="585"/>
      <c r="E32" s="152"/>
      <c r="F32" s="153" t="s">
        <v>172</v>
      </c>
      <c r="G32" s="153">
        <v>55</v>
      </c>
      <c r="H32" s="154"/>
      <c r="I32" s="592"/>
      <c r="J32" s="593"/>
      <c r="K32" s="594"/>
      <c r="L32" s="641"/>
      <c r="M32" s="642"/>
      <c r="N32" s="643"/>
      <c r="O32" s="641"/>
      <c r="P32" s="642"/>
      <c r="Q32" s="643"/>
      <c r="R32" s="609"/>
      <c r="S32" s="610"/>
      <c r="T32" s="609"/>
      <c r="U32" s="610"/>
    </row>
    <row r="33" spans="1:21" s="147" customFormat="1" ht="19.899999999999999" customHeight="1">
      <c r="A33" s="583"/>
      <c r="B33" s="584"/>
      <c r="C33" s="584"/>
      <c r="D33" s="585"/>
      <c r="E33" s="152"/>
      <c r="F33" s="153" t="s">
        <v>173</v>
      </c>
      <c r="G33" s="153">
        <v>54</v>
      </c>
      <c r="H33" s="154"/>
      <c r="I33" s="592"/>
      <c r="J33" s="593"/>
      <c r="K33" s="594"/>
      <c r="L33" s="641"/>
      <c r="M33" s="642"/>
      <c r="N33" s="643"/>
      <c r="O33" s="641"/>
      <c r="P33" s="642"/>
      <c r="Q33" s="643"/>
      <c r="R33" s="609"/>
      <c r="S33" s="610"/>
      <c r="T33" s="609"/>
      <c r="U33" s="610"/>
    </row>
    <row r="34" spans="1:21" s="147" customFormat="1" ht="19.899999999999999" customHeight="1">
      <c r="A34" s="586"/>
      <c r="B34" s="587"/>
      <c r="C34" s="587"/>
      <c r="D34" s="588"/>
      <c r="E34" s="155"/>
      <c r="F34" s="156" t="s">
        <v>169</v>
      </c>
      <c r="G34" s="156">
        <v>53</v>
      </c>
      <c r="H34" s="157"/>
      <c r="I34" s="595"/>
      <c r="J34" s="596"/>
      <c r="K34" s="597"/>
      <c r="L34" s="644"/>
      <c r="M34" s="645"/>
      <c r="N34" s="646"/>
      <c r="O34" s="644"/>
      <c r="P34" s="645"/>
      <c r="Q34" s="646"/>
      <c r="R34" s="611"/>
      <c r="S34" s="612"/>
      <c r="T34" s="611"/>
      <c r="U34" s="612"/>
    </row>
    <row r="35" spans="1:21" s="147" customFormat="1" ht="19.899999999999999" customHeight="1">
      <c r="A35" s="579" t="s">
        <v>154</v>
      </c>
      <c r="B35" s="580"/>
      <c r="C35" s="581"/>
      <c r="D35" s="582"/>
      <c r="E35" s="149"/>
      <c r="F35" s="158" t="s">
        <v>170</v>
      </c>
      <c r="G35" s="159">
        <v>41</v>
      </c>
      <c r="H35" s="151"/>
      <c r="I35" s="589" t="s">
        <v>912</v>
      </c>
      <c r="J35" s="590"/>
      <c r="K35" s="591"/>
      <c r="L35" s="598" t="s">
        <v>474</v>
      </c>
      <c r="M35" s="599"/>
      <c r="N35" s="600"/>
      <c r="O35" s="638" t="s">
        <v>615</v>
      </c>
      <c r="P35" s="639"/>
      <c r="Q35" s="640"/>
      <c r="R35" s="607">
        <v>32</v>
      </c>
      <c r="S35" s="608"/>
      <c r="T35" s="607">
        <v>100</v>
      </c>
      <c r="U35" s="608"/>
    </row>
    <row r="36" spans="1:21" s="147" customFormat="1" ht="19.899999999999999" customHeight="1">
      <c r="A36" s="583"/>
      <c r="B36" s="584"/>
      <c r="C36" s="584"/>
      <c r="D36" s="585"/>
      <c r="E36" s="152"/>
      <c r="F36" s="160" t="s">
        <v>171</v>
      </c>
      <c r="G36" s="161">
        <v>43</v>
      </c>
      <c r="H36" s="154"/>
      <c r="I36" s="592"/>
      <c r="J36" s="593"/>
      <c r="K36" s="594"/>
      <c r="L36" s="601"/>
      <c r="M36" s="602"/>
      <c r="N36" s="603"/>
      <c r="O36" s="641"/>
      <c r="P36" s="642"/>
      <c r="Q36" s="643"/>
      <c r="R36" s="609"/>
      <c r="S36" s="610"/>
      <c r="T36" s="609"/>
      <c r="U36" s="610"/>
    </row>
    <row r="37" spans="1:21" s="147" customFormat="1" ht="19.899999999999999" customHeight="1">
      <c r="A37" s="583"/>
      <c r="B37" s="584"/>
      <c r="C37" s="584"/>
      <c r="D37" s="585"/>
      <c r="E37" s="152"/>
      <c r="F37" s="160" t="s">
        <v>172</v>
      </c>
      <c r="G37" s="161">
        <v>44</v>
      </c>
      <c r="H37" s="154"/>
      <c r="I37" s="592"/>
      <c r="J37" s="593"/>
      <c r="K37" s="594"/>
      <c r="L37" s="601"/>
      <c r="M37" s="602"/>
      <c r="N37" s="603"/>
      <c r="O37" s="641"/>
      <c r="P37" s="642"/>
      <c r="Q37" s="643"/>
      <c r="R37" s="609"/>
      <c r="S37" s="610"/>
      <c r="T37" s="609"/>
      <c r="U37" s="610"/>
    </row>
    <row r="38" spans="1:21" s="147" customFormat="1" ht="19.899999999999999" customHeight="1">
      <c r="A38" s="583"/>
      <c r="B38" s="584"/>
      <c r="C38" s="584"/>
      <c r="D38" s="585"/>
      <c r="E38" s="152"/>
      <c r="F38" s="160" t="s">
        <v>173</v>
      </c>
      <c r="G38" s="161">
        <v>43</v>
      </c>
      <c r="H38" s="154"/>
      <c r="I38" s="592"/>
      <c r="J38" s="593"/>
      <c r="K38" s="594"/>
      <c r="L38" s="601"/>
      <c r="M38" s="602"/>
      <c r="N38" s="603"/>
      <c r="O38" s="641"/>
      <c r="P38" s="642"/>
      <c r="Q38" s="643"/>
      <c r="R38" s="609"/>
      <c r="S38" s="610"/>
      <c r="T38" s="609"/>
      <c r="U38" s="610"/>
    </row>
    <row r="39" spans="1:21" s="147" customFormat="1" ht="19.899999999999999" customHeight="1">
      <c r="A39" s="586"/>
      <c r="B39" s="587"/>
      <c r="C39" s="587"/>
      <c r="D39" s="588"/>
      <c r="E39" s="155"/>
      <c r="F39" s="162" t="s">
        <v>169</v>
      </c>
      <c r="G39" s="163">
        <v>42</v>
      </c>
      <c r="H39" s="157"/>
      <c r="I39" s="595"/>
      <c r="J39" s="596"/>
      <c r="K39" s="597"/>
      <c r="L39" s="604"/>
      <c r="M39" s="605"/>
      <c r="N39" s="606"/>
      <c r="O39" s="644"/>
      <c r="P39" s="645"/>
      <c r="Q39" s="646"/>
      <c r="R39" s="611"/>
      <c r="S39" s="612"/>
      <c r="T39" s="611"/>
      <c r="U39" s="612"/>
    </row>
    <row r="40" spans="1:21" s="147" customFormat="1" ht="15" customHeight="1">
      <c r="A40" s="559" t="s">
        <v>424</v>
      </c>
      <c r="B40" s="560"/>
      <c r="C40" s="560"/>
      <c r="D40" s="560"/>
      <c r="E40" s="560"/>
      <c r="F40" s="560"/>
      <c r="G40" s="560"/>
      <c r="H40" s="560"/>
      <c r="I40" s="560"/>
      <c r="J40" s="560"/>
      <c r="K40" s="560"/>
      <c r="L40" s="560"/>
      <c r="M40" s="560"/>
      <c r="N40" s="560"/>
      <c r="O40" s="560"/>
      <c r="P40" s="560"/>
      <c r="Q40" s="560"/>
      <c r="R40" s="560"/>
      <c r="S40" s="560"/>
      <c r="T40" s="560"/>
      <c r="U40" s="561"/>
    </row>
    <row r="41" spans="1:21" s="164" customFormat="1" ht="15" customHeight="1">
      <c r="A41" s="562" t="s">
        <v>423</v>
      </c>
      <c r="B41" s="563"/>
      <c r="C41" s="563"/>
      <c r="D41" s="563"/>
      <c r="E41" s="563"/>
      <c r="F41" s="563"/>
      <c r="G41" s="563"/>
      <c r="H41" s="563"/>
      <c r="I41" s="563"/>
      <c r="J41" s="563"/>
      <c r="K41" s="563"/>
      <c r="L41" s="563"/>
      <c r="M41" s="563"/>
      <c r="N41" s="563"/>
      <c r="O41" s="563"/>
      <c r="P41" s="563"/>
      <c r="Q41" s="563"/>
      <c r="R41" s="563"/>
      <c r="S41" s="563"/>
      <c r="T41" s="563"/>
      <c r="U41" s="564"/>
    </row>
    <row r="42" spans="1:21" s="164" customFormat="1" ht="15" customHeight="1">
      <c r="A42" s="565"/>
      <c r="B42" s="566"/>
      <c r="C42" s="566"/>
      <c r="D42" s="566"/>
      <c r="E42" s="566"/>
      <c r="F42" s="566"/>
      <c r="G42" s="566"/>
      <c r="H42" s="566"/>
      <c r="I42" s="566"/>
      <c r="J42" s="566"/>
      <c r="K42" s="566"/>
      <c r="L42" s="566"/>
      <c r="M42" s="566"/>
      <c r="N42" s="566"/>
      <c r="O42" s="566"/>
      <c r="P42" s="566"/>
      <c r="Q42" s="566"/>
      <c r="R42" s="566"/>
      <c r="S42" s="566"/>
      <c r="T42" s="566"/>
      <c r="U42" s="567"/>
    </row>
    <row r="43" spans="1:21" s="164" customFormat="1" ht="38.25" customHeight="1">
      <c r="A43" s="556" t="s">
        <v>561</v>
      </c>
      <c r="B43" s="557"/>
      <c r="C43" s="557"/>
      <c r="D43" s="557"/>
      <c r="E43" s="557"/>
      <c r="F43" s="557"/>
      <c r="G43" s="557"/>
      <c r="H43" s="557"/>
      <c r="I43" s="557"/>
      <c r="J43" s="557"/>
      <c r="K43" s="557"/>
      <c r="L43" s="557"/>
      <c r="M43" s="557"/>
      <c r="N43" s="557"/>
      <c r="O43" s="557"/>
      <c r="P43" s="557"/>
      <c r="Q43" s="557"/>
      <c r="R43" s="557"/>
      <c r="S43" s="557"/>
      <c r="T43" s="557"/>
      <c r="U43" s="558"/>
    </row>
  </sheetData>
  <sheetProtection algorithmName="SHA-512" hashValue="bQsWzsXrYld3aX6ngkqLQ2iwkz6CNT70NisASt1Gp12/acDRpi8+b0hyA6LwIvm2o9j3OcOaeppfsnF4wuHUGw==" saltValue="kAllncnk3/LmEYRvT1OpFQ==" spinCount="100000" sheet="1" objects="1" scenarios="1" formatRows="0"/>
  <mergeCells count="65">
    <mergeCell ref="A12:U12"/>
    <mergeCell ref="I30:K34"/>
    <mergeCell ref="A26:D26"/>
    <mergeCell ref="R35:S39"/>
    <mergeCell ref="T35:U39"/>
    <mergeCell ref="O26:Q26"/>
    <mergeCell ref="R26:S26"/>
    <mergeCell ref="T26:U26"/>
    <mergeCell ref="R27:S27"/>
    <mergeCell ref="T27:U27"/>
    <mergeCell ref="R28:S28"/>
    <mergeCell ref="T28:U28"/>
    <mergeCell ref="R29:S29"/>
    <mergeCell ref="T29:U29"/>
    <mergeCell ref="O28:Q28"/>
    <mergeCell ref="O35:Q39"/>
    <mergeCell ref="O29:Q29"/>
    <mergeCell ref="A20:U20"/>
    <mergeCell ref="A18:U18"/>
    <mergeCell ref="L30:N34"/>
    <mergeCell ref="O30:Q34"/>
    <mergeCell ref="A29:D29"/>
    <mergeCell ref="A19:U19"/>
    <mergeCell ref="A23:B23"/>
    <mergeCell ref="A24:B24"/>
    <mergeCell ref="C22:U22"/>
    <mergeCell ref="C23:U23"/>
    <mergeCell ref="C24:U24"/>
    <mergeCell ref="L26:N26"/>
    <mergeCell ref="A27:D27"/>
    <mergeCell ref="O27:Q27"/>
    <mergeCell ref="L28:N28"/>
    <mergeCell ref="A14:U15"/>
    <mergeCell ref="A25:U25"/>
    <mergeCell ref="A13:U13"/>
    <mergeCell ref="A16:U16"/>
    <mergeCell ref="A17:U17"/>
    <mergeCell ref="A21:B21"/>
    <mergeCell ref="C21:U21"/>
    <mergeCell ref="I1:L8"/>
    <mergeCell ref="M1:U6"/>
    <mergeCell ref="M7:U8"/>
    <mergeCell ref="A10:U10"/>
    <mergeCell ref="A11:U11"/>
    <mergeCell ref="A43:U43"/>
    <mergeCell ref="A40:U40"/>
    <mergeCell ref="A41:U42"/>
    <mergeCell ref="E27:H27"/>
    <mergeCell ref="I27:K27"/>
    <mergeCell ref="L27:N27"/>
    <mergeCell ref="E29:H29"/>
    <mergeCell ref="I29:K29"/>
    <mergeCell ref="A35:D39"/>
    <mergeCell ref="L29:N29"/>
    <mergeCell ref="I35:K39"/>
    <mergeCell ref="L35:N39"/>
    <mergeCell ref="E28:H28"/>
    <mergeCell ref="R30:S34"/>
    <mergeCell ref="T30:U34"/>
    <mergeCell ref="A30:D34"/>
    <mergeCell ref="A28:D28"/>
    <mergeCell ref="A22:B22"/>
    <mergeCell ref="I26:K26"/>
    <mergeCell ref="E26:H26"/>
    <mergeCell ref="I28:K28"/>
  </mergeCells>
  <phoneticPr fontId="97" type="noConversion"/>
  <printOptions horizontalCentered="1"/>
  <pageMargins left="0.2" right="0.2" top="0.75" bottom="0.75" header="0.3" footer="0.3"/>
  <pageSetup scale="47"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N52"/>
  <sheetViews>
    <sheetView workbookViewId="0">
      <pane ySplit="7" topLeftCell="A8" activePane="bottomLeft" state="frozen"/>
      <selection activeCell="O267" sqref="O267:T269"/>
      <selection pane="bottomLeft" activeCell="C40" sqref="C40:J40"/>
    </sheetView>
  </sheetViews>
  <sheetFormatPr defaultColWidth="11.33203125" defaultRowHeight="14.25"/>
  <cols>
    <col min="1" max="7" width="10.73046875" style="137" customWidth="1"/>
    <col min="8" max="10" width="13.73046875" style="137" customWidth="1"/>
    <col min="11" max="12" width="10.73046875" style="137" customWidth="1"/>
    <col min="13" max="16384" width="11.33203125" style="137"/>
  </cols>
  <sheetData>
    <row r="1" spans="1:14" ht="12" customHeight="1">
      <c r="A1" s="135"/>
      <c r="B1" s="136"/>
      <c r="C1" s="136"/>
      <c r="D1" s="136"/>
      <c r="E1" s="800"/>
      <c r="F1" s="800"/>
      <c r="G1" s="800"/>
      <c r="H1" s="2024" t="s">
        <v>668</v>
      </c>
      <c r="I1" s="2024"/>
      <c r="J1" s="2025"/>
    </row>
    <row r="2" spans="1:14" ht="12" customHeight="1">
      <c r="A2" s="140"/>
      <c r="B2" s="139"/>
      <c r="C2" s="139"/>
      <c r="D2" s="139"/>
      <c r="E2" s="2023"/>
      <c r="F2" s="2023"/>
      <c r="G2" s="2023"/>
      <c r="H2" s="2026"/>
      <c r="I2" s="2026"/>
      <c r="J2" s="2027"/>
    </row>
    <row r="3" spans="1:14" ht="12" customHeight="1">
      <c r="A3" s="140"/>
      <c r="B3" s="139"/>
      <c r="C3" s="139"/>
      <c r="D3" s="139"/>
      <c r="E3" s="2023"/>
      <c r="F3" s="2023"/>
      <c r="G3" s="2023"/>
      <c r="H3" s="2026"/>
      <c r="I3" s="2026"/>
      <c r="J3" s="2027"/>
    </row>
    <row r="4" spans="1:14" ht="12" customHeight="1">
      <c r="A4" s="140"/>
      <c r="B4" s="139"/>
      <c r="C4" s="139"/>
      <c r="D4" s="139"/>
      <c r="E4" s="2023"/>
      <c r="F4" s="2023"/>
      <c r="G4" s="2023"/>
      <c r="H4" s="2026"/>
      <c r="I4" s="2026"/>
      <c r="J4" s="2027"/>
    </row>
    <row r="5" spans="1:14" ht="13.9" customHeight="1">
      <c r="A5" s="140"/>
      <c r="B5" s="139"/>
      <c r="C5" s="139"/>
      <c r="D5" s="139"/>
      <c r="E5" s="2023"/>
      <c r="F5" s="2023"/>
      <c r="G5" s="2023"/>
      <c r="H5" s="2028" t="str">
        <f>VersionNo.</f>
        <v>Version 2018.01 (May 2018)</v>
      </c>
      <c r="I5" s="2029"/>
      <c r="J5" s="2030"/>
    </row>
    <row r="6" spans="1:14" ht="13.9" customHeight="1">
      <c r="A6" s="140"/>
      <c r="B6" s="139"/>
      <c r="C6" s="139"/>
      <c r="D6" s="139"/>
      <c r="E6" s="2023"/>
      <c r="F6" s="2023"/>
      <c r="G6" s="2023"/>
      <c r="H6" s="2029"/>
      <c r="I6" s="2029"/>
      <c r="J6" s="2030"/>
      <c r="M6" s="141"/>
    </row>
    <row r="7" spans="1:14" ht="16.149999999999999" customHeight="1">
      <c r="A7" s="165" t="s">
        <v>333</v>
      </c>
      <c r="B7" s="165" t="s">
        <v>669</v>
      </c>
      <c r="C7" s="2031" t="s">
        <v>670</v>
      </c>
      <c r="D7" s="2032"/>
      <c r="E7" s="2032"/>
      <c r="F7" s="2032"/>
      <c r="G7" s="2032"/>
      <c r="H7" s="2032"/>
      <c r="I7" s="2032"/>
      <c r="J7" s="2032"/>
    </row>
    <row r="8" spans="1:14" ht="13.9" customHeight="1">
      <c r="A8" s="166">
        <v>42040</v>
      </c>
      <c r="B8" s="167" t="s">
        <v>671</v>
      </c>
      <c r="C8" s="2033" t="s">
        <v>672</v>
      </c>
      <c r="D8" s="2033"/>
      <c r="E8" s="2033"/>
      <c r="F8" s="2033"/>
      <c r="G8" s="2033"/>
      <c r="H8" s="2033"/>
      <c r="I8" s="2033"/>
      <c r="J8" s="2033"/>
    </row>
    <row r="9" spans="1:14">
      <c r="A9" s="168">
        <v>42068</v>
      </c>
      <c r="B9" s="169" t="s">
        <v>697</v>
      </c>
      <c r="C9" s="2022" t="s">
        <v>698</v>
      </c>
      <c r="D9" s="2022"/>
      <c r="E9" s="2022"/>
      <c r="F9" s="2022"/>
      <c r="G9" s="2022"/>
      <c r="H9" s="2022"/>
      <c r="I9" s="2022"/>
      <c r="J9" s="2022"/>
    </row>
    <row r="10" spans="1:14">
      <c r="A10" s="168">
        <v>42068</v>
      </c>
      <c r="B10" s="169" t="s">
        <v>697</v>
      </c>
      <c r="C10" s="2022" t="s">
        <v>812</v>
      </c>
      <c r="D10" s="2022"/>
      <c r="E10" s="2022"/>
      <c r="F10" s="2022"/>
      <c r="G10" s="2022"/>
      <c r="H10" s="2022"/>
      <c r="I10" s="2022"/>
      <c r="J10" s="2022"/>
    </row>
    <row r="11" spans="1:14">
      <c r="A11" s="168">
        <v>42123</v>
      </c>
      <c r="B11" s="169" t="s">
        <v>697</v>
      </c>
      <c r="C11" s="2022" t="s">
        <v>844</v>
      </c>
      <c r="D11" s="2022"/>
      <c r="E11" s="2022"/>
      <c r="F11" s="2022"/>
      <c r="G11" s="2022"/>
      <c r="H11" s="2022"/>
      <c r="I11" s="2022"/>
      <c r="J11" s="2022"/>
    </row>
    <row r="12" spans="1:14" ht="29.75" customHeight="1">
      <c r="A12" s="168">
        <v>42140</v>
      </c>
      <c r="B12" s="169" t="s">
        <v>813</v>
      </c>
      <c r="C12" s="2022" t="s">
        <v>821</v>
      </c>
      <c r="D12" s="2022"/>
      <c r="E12" s="2022"/>
      <c r="F12" s="2022"/>
      <c r="G12" s="2022"/>
      <c r="H12" s="2022"/>
      <c r="I12" s="2022"/>
      <c r="J12" s="2022"/>
    </row>
    <row r="13" spans="1:14">
      <c r="A13" s="168">
        <v>42141</v>
      </c>
      <c r="B13" s="169" t="s">
        <v>813</v>
      </c>
      <c r="C13" s="2022" t="s">
        <v>822</v>
      </c>
      <c r="D13" s="2022"/>
      <c r="E13" s="2022"/>
      <c r="F13" s="2022"/>
      <c r="G13" s="2022"/>
      <c r="H13" s="2022"/>
      <c r="I13" s="2022"/>
      <c r="J13" s="2022"/>
    </row>
    <row r="14" spans="1:14" ht="29.75" customHeight="1">
      <c r="A14" s="168">
        <v>42141</v>
      </c>
      <c r="B14" s="169" t="s">
        <v>813</v>
      </c>
      <c r="C14" s="2022" t="s">
        <v>865</v>
      </c>
      <c r="D14" s="2022"/>
      <c r="E14" s="2022"/>
      <c r="F14" s="2022"/>
      <c r="G14" s="2022"/>
      <c r="H14" s="2022"/>
      <c r="I14" s="2022"/>
      <c r="J14" s="2022"/>
      <c r="N14" s="137" t="s">
        <v>1092</v>
      </c>
    </row>
    <row r="15" spans="1:14" ht="15" customHeight="1">
      <c r="A15" s="168">
        <v>42170</v>
      </c>
      <c r="B15" s="169" t="s">
        <v>813</v>
      </c>
      <c r="C15" s="2022" t="s">
        <v>870</v>
      </c>
      <c r="D15" s="2022"/>
      <c r="E15" s="2022"/>
      <c r="F15" s="2022"/>
      <c r="G15" s="2022"/>
      <c r="H15" s="2022"/>
      <c r="I15" s="2022"/>
      <c r="J15" s="2022"/>
    </row>
    <row r="16" spans="1:14" ht="28.25" customHeight="1">
      <c r="A16" s="168">
        <v>42170</v>
      </c>
      <c r="B16" s="169" t="s">
        <v>813</v>
      </c>
      <c r="C16" s="2022" t="s">
        <v>890</v>
      </c>
      <c r="D16" s="2022"/>
      <c r="E16" s="2022"/>
      <c r="F16" s="2022"/>
      <c r="G16" s="2022"/>
      <c r="H16" s="2022"/>
      <c r="I16" s="2022"/>
      <c r="J16" s="2022"/>
    </row>
    <row r="17" spans="1:10" ht="28.25" customHeight="1">
      <c r="A17" s="168">
        <v>42170</v>
      </c>
      <c r="B17" s="169" t="s">
        <v>813</v>
      </c>
      <c r="C17" s="2022" t="s">
        <v>871</v>
      </c>
      <c r="D17" s="2022"/>
      <c r="E17" s="2022"/>
      <c r="F17" s="2022"/>
      <c r="G17" s="2022"/>
      <c r="H17" s="2022"/>
      <c r="I17" s="2022"/>
      <c r="J17" s="2022"/>
    </row>
    <row r="18" spans="1:10">
      <c r="A18" s="168">
        <v>42178</v>
      </c>
      <c r="B18" s="169" t="s">
        <v>813</v>
      </c>
      <c r="C18" s="2022" t="s">
        <v>888</v>
      </c>
      <c r="D18" s="2022"/>
      <c r="E18" s="2022"/>
      <c r="F18" s="2022"/>
      <c r="G18" s="2022"/>
      <c r="H18" s="2022"/>
      <c r="I18" s="2022"/>
      <c r="J18" s="2022"/>
    </row>
    <row r="19" spans="1:10">
      <c r="A19" s="168">
        <v>41814</v>
      </c>
      <c r="B19" s="169" t="s">
        <v>813</v>
      </c>
      <c r="C19" s="2022" t="s">
        <v>889</v>
      </c>
      <c r="D19" s="2022"/>
      <c r="E19" s="2022"/>
      <c r="F19" s="2022"/>
      <c r="G19" s="2022"/>
      <c r="H19" s="2022"/>
      <c r="I19" s="2022"/>
      <c r="J19" s="2022"/>
    </row>
    <row r="20" spans="1:10">
      <c r="A20" s="168">
        <v>42184</v>
      </c>
      <c r="B20" s="169" t="s">
        <v>813</v>
      </c>
      <c r="C20" s="2022" t="s">
        <v>894</v>
      </c>
      <c r="D20" s="2022"/>
      <c r="E20" s="2022"/>
      <c r="F20" s="2022"/>
      <c r="G20" s="2022"/>
      <c r="H20" s="2022"/>
      <c r="I20" s="2022"/>
      <c r="J20" s="2022"/>
    </row>
    <row r="21" spans="1:10">
      <c r="A21" s="168">
        <v>42199</v>
      </c>
      <c r="B21" s="169" t="s">
        <v>813</v>
      </c>
      <c r="C21" s="2022" t="s">
        <v>896</v>
      </c>
      <c r="D21" s="2022"/>
      <c r="E21" s="2022"/>
      <c r="F21" s="2022"/>
      <c r="G21" s="2022"/>
      <c r="H21" s="2022"/>
      <c r="I21" s="2022"/>
      <c r="J21" s="2022"/>
    </row>
    <row r="22" spans="1:10">
      <c r="A22" s="168">
        <v>42202</v>
      </c>
      <c r="B22" s="169" t="s">
        <v>813</v>
      </c>
      <c r="C22" s="2022" t="s">
        <v>913</v>
      </c>
      <c r="D22" s="2022"/>
      <c r="E22" s="2022"/>
      <c r="F22" s="2022"/>
      <c r="G22" s="2022"/>
      <c r="H22" s="2022"/>
      <c r="I22" s="2022"/>
      <c r="J22" s="2022"/>
    </row>
    <row r="23" spans="1:10">
      <c r="A23" s="168">
        <v>42202</v>
      </c>
      <c r="B23" s="169" t="s">
        <v>813</v>
      </c>
      <c r="C23" s="2022" t="s">
        <v>914</v>
      </c>
      <c r="D23" s="2022"/>
      <c r="E23" s="2022"/>
      <c r="F23" s="2022"/>
      <c r="G23" s="2022"/>
      <c r="H23" s="2022"/>
      <c r="I23" s="2022"/>
      <c r="J23" s="2022"/>
    </row>
    <row r="24" spans="1:10">
      <c r="A24" s="168">
        <v>42203</v>
      </c>
      <c r="B24" s="169" t="s">
        <v>813</v>
      </c>
      <c r="C24" s="2022" t="s">
        <v>915</v>
      </c>
      <c r="D24" s="2022"/>
      <c r="E24" s="2022"/>
      <c r="F24" s="2022"/>
      <c r="G24" s="2022"/>
      <c r="H24" s="2022"/>
      <c r="I24" s="2022"/>
      <c r="J24" s="2022"/>
    </row>
    <row r="25" spans="1:10">
      <c r="A25" s="168">
        <v>42205</v>
      </c>
      <c r="B25" s="169" t="s">
        <v>813</v>
      </c>
      <c r="C25" s="2022" t="s">
        <v>931</v>
      </c>
      <c r="D25" s="2022"/>
      <c r="E25" s="2022"/>
      <c r="F25" s="2022"/>
      <c r="G25" s="2022"/>
      <c r="H25" s="2022"/>
      <c r="I25" s="2022"/>
      <c r="J25" s="2022"/>
    </row>
    <row r="26" spans="1:10" ht="29" customHeight="1">
      <c r="A26" s="168">
        <v>42205</v>
      </c>
      <c r="B26" s="169" t="s">
        <v>813</v>
      </c>
      <c r="C26" s="2022" t="s">
        <v>932</v>
      </c>
      <c r="D26" s="2022"/>
      <c r="E26" s="2022"/>
      <c r="F26" s="2022"/>
      <c r="G26" s="2022"/>
      <c r="H26" s="2022"/>
      <c r="I26" s="2022"/>
      <c r="J26" s="2022"/>
    </row>
    <row r="27" spans="1:10">
      <c r="A27" s="168">
        <v>42205</v>
      </c>
      <c r="B27" s="169" t="s">
        <v>813</v>
      </c>
      <c r="C27" s="2022" t="s">
        <v>933</v>
      </c>
      <c r="D27" s="2022"/>
      <c r="E27" s="2022"/>
      <c r="F27" s="2022"/>
      <c r="G27" s="2022"/>
      <c r="H27" s="2022"/>
      <c r="I27" s="2022"/>
      <c r="J27" s="2022"/>
    </row>
    <row r="28" spans="1:10">
      <c r="A28" s="168">
        <v>42206</v>
      </c>
      <c r="B28" s="169" t="s">
        <v>813</v>
      </c>
      <c r="C28" s="2022" t="s">
        <v>1024</v>
      </c>
      <c r="D28" s="2022"/>
      <c r="E28" s="2022"/>
      <c r="F28" s="2022"/>
      <c r="G28" s="2022"/>
      <c r="H28" s="2022"/>
      <c r="I28" s="2022"/>
      <c r="J28" s="2022"/>
    </row>
    <row r="29" spans="1:10">
      <c r="A29" s="168">
        <v>42206</v>
      </c>
      <c r="B29" s="169" t="s">
        <v>813</v>
      </c>
      <c r="C29" s="2022" t="s">
        <v>1025</v>
      </c>
      <c r="D29" s="2022"/>
      <c r="E29" s="2022"/>
      <c r="F29" s="2022"/>
      <c r="G29" s="2022"/>
      <c r="H29" s="2022"/>
      <c r="I29" s="2022"/>
      <c r="J29" s="2022"/>
    </row>
    <row r="30" spans="1:10" ht="15.7" customHeight="1">
      <c r="A30" s="168">
        <v>42208</v>
      </c>
      <c r="B30" s="169" t="s">
        <v>813</v>
      </c>
      <c r="C30" s="2022" t="s">
        <v>1029</v>
      </c>
      <c r="D30" s="2022"/>
      <c r="E30" s="2022"/>
      <c r="F30" s="2022"/>
      <c r="G30" s="2022"/>
      <c r="H30" s="2022"/>
      <c r="I30" s="2022"/>
      <c r="J30" s="2022"/>
    </row>
    <row r="31" spans="1:10" ht="14.55" customHeight="1">
      <c r="A31" s="168">
        <v>42244</v>
      </c>
      <c r="B31" s="169" t="s">
        <v>1030</v>
      </c>
      <c r="C31" s="2022" t="s">
        <v>1031</v>
      </c>
      <c r="D31" s="2022"/>
      <c r="E31" s="2022"/>
      <c r="F31" s="2022"/>
      <c r="G31" s="2022"/>
      <c r="H31" s="2022"/>
      <c r="I31" s="2022"/>
      <c r="J31" s="2022"/>
    </row>
    <row r="32" spans="1:10">
      <c r="A32" s="168">
        <v>42315</v>
      </c>
      <c r="B32" s="169" t="s">
        <v>1030</v>
      </c>
      <c r="C32" s="2022" t="s">
        <v>1034</v>
      </c>
      <c r="D32" s="2022"/>
      <c r="E32" s="2022"/>
      <c r="F32" s="2022"/>
      <c r="G32" s="2022"/>
      <c r="H32" s="2022"/>
      <c r="I32" s="2022"/>
      <c r="J32" s="2022"/>
    </row>
    <row r="33" spans="1:10">
      <c r="A33" s="168">
        <v>42326</v>
      </c>
      <c r="B33" s="169" t="s">
        <v>1082</v>
      </c>
      <c r="C33" s="2022" t="s">
        <v>1083</v>
      </c>
      <c r="D33" s="2022"/>
      <c r="E33" s="2022"/>
      <c r="F33" s="2022"/>
      <c r="G33" s="2022"/>
      <c r="H33" s="2022"/>
      <c r="I33" s="2022"/>
      <c r="J33" s="2022"/>
    </row>
    <row r="34" spans="1:10">
      <c r="A34" s="168">
        <v>42402</v>
      </c>
      <c r="B34" s="169" t="s">
        <v>1094</v>
      </c>
      <c r="C34" s="2022" t="s">
        <v>1101</v>
      </c>
      <c r="D34" s="2022"/>
      <c r="E34" s="2022"/>
      <c r="F34" s="2022"/>
      <c r="G34" s="2022"/>
      <c r="H34" s="2022"/>
      <c r="I34" s="2022"/>
      <c r="J34" s="2022"/>
    </row>
    <row r="35" spans="1:10">
      <c r="A35" s="168">
        <v>42405</v>
      </c>
      <c r="B35" s="169" t="s">
        <v>1094</v>
      </c>
      <c r="C35" s="2022" t="s">
        <v>1096</v>
      </c>
      <c r="D35" s="2022"/>
      <c r="E35" s="2022"/>
      <c r="F35" s="2022"/>
      <c r="G35" s="2022"/>
      <c r="H35" s="2022"/>
      <c r="I35" s="2022"/>
      <c r="J35" s="2022"/>
    </row>
    <row r="36" spans="1:10">
      <c r="A36" s="168">
        <v>42417</v>
      </c>
      <c r="B36" s="169" t="s">
        <v>1094</v>
      </c>
      <c r="C36" s="2022" t="s">
        <v>1104</v>
      </c>
      <c r="D36" s="2022"/>
      <c r="E36" s="2022"/>
      <c r="F36" s="2022"/>
      <c r="G36" s="2022"/>
      <c r="H36" s="2022"/>
      <c r="I36" s="2022"/>
      <c r="J36" s="2022"/>
    </row>
    <row r="37" spans="1:10">
      <c r="A37" s="168">
        <v>42537</v>
      </c>
      <c r="B37" s="169" t="s">
        <v>1106</v>
      </c>
      <c r="C37" s="2022" t="s">
        <v>1105</v>
      </c>
      <c r="D37" s="2022"/>
      <c r="E37" s="2022"/>
      <c r="F37" s="2022"/>
      <c r="G37" s="2022"/>
      <c r="H37" s="2022"/>
      <c r="I37" s="2022"/>
      <c r="J37" s="2022"/>
    </row>
    <row r="38" spans="1:10" ht="36.75" customHeight="1">
      <c r="A38" s="168">
        <v>43231</v>
      </c>
      <c r="B38" s="169" t="s">
        <v>1181</v>
      </c>
      <c r="C38" s="2022" t="s">
        <v>1182</v>
      </c>
      <c r="D38" s="2022"/>
      <c r="E38" s="2022"/>
      <c r="F38" s="2022"/>
      <c r="G38" s="2022"/>
      <c r="H38" s="2022"/>
      <c r="I38" s="2022"/>
      <c r="J38" s="2022"/>
    </row>
    <row r="39" spans="1:10">
      <c r="A39" s="168">
        <v>43231</v>
      </c>
      <c r="B39" s="169" t="s">
        <v>1181</v>
      </c>
      <c r="C39" s="2022" t="s">
        <v>1183</v>
      </c>
      <c r="D39" s="2022"/>
      <c r="E39" s="2022"/>
      <c r="F39" s="2022"/>
      <c r="G39" s="2022"/>
      <c r="H39" s="2022"/>
      <c r="I39" s="2022"/>
      <c r="J39" s="2022"/>
    </row>
    <row r="40" spans="1:10" ht="25.5" customHeight="1">
      <c r="A40" s="168">
        <v>43231</v>
      </c>
      <c r="B40" s="169" t="s">
        <v>1181</v>
      </c>
      <c r="C40" s="2022" t="s">
        <v>1184</v>
      </c>
      <c r="D40" s="2022"/>
      <c r="E40" s="2022"/>
      <c r="F40" s="2022"/>
      <c r="G40" s="2022"/>
      <c r="H40" s="2022"/>
      <c r="I40" s="2022"/>
      <c r="J40" s="2022"/>
    </row>
    <row r="41" spans="1:10" ht="29.25" customHeight="1">
      <c r="A41" s="168">
        <v>43231</v>
      </c>
      <c r="B41" s="169" t="s">
        <v>1181</v>
      </c>
      <c r="C41" s="2022" t="s">
        <v>1185</v>
      </c>
      <c r="D41" s="2022"/>
      <c r="E41" s="2022"/>
      <c r="F41" s="2022"/>
      <c r="G41" s="2022"/>
      <c r="H41" s="2022"/>
      <c r="I41" s="2022"/>
      <c r="J41" s="2022"/>
    </row>
    <row r="42" spans="1:10">
      <c r="A42" s="168"/>
      <c r="B42" s="169"/>
      <c r="C42" s="2022"/>
      <c r="D42" s="2022"/>
      <c r="E42" s="2022"/>
      <c r="F42" s="2022"/>
      <c r="G42" s="2022"/>
      <c r="H42" s="2022"/>
      <c r="I42" s="2022"/>
      <c r="J42" s="2022"/>
    </row>
    <row r="43" spans="1:10">
      <c r="A43" s="168"/>
      <c r="B43" s="169"/>
      <c r="C43" s="2022"/>
      <c r="D43" s="2022"/>
      <c r="E43" s="2022"/>
      <c r="F43" s="2022"/>
      <c r="G43" s="2022"/>
      <c r="H43" s="2022"/>
      <c r="I43" s="2022"/>
      <c r="J43" s="2022"/>
    </row>
    <row r="44" spans="1:10">
      <c r="A44" s="168"/>
      <c r="B44" s="169"/>
      <c r="C44" s="2022"/>
      <c r="D44" s="2022"/>
      <c r="E44" s="2022"/>
      <c r="F44" s="2022"/>
      <c r="G44" s="2022"/>
      <c r="H44" s="2022"/>
      <c r="I44" s="2022"/>
      <c r="J44" s="2022"/>
    </row>
    <row r="45" spans="1:10">
      <c r="A45" s="168"/>
      <c r="B45" s="169"/>
      <c r="C45" s="2022"/>
      <c r="D45" s="2022"/>
      <c r="E45" s="2022"/>
      <c r="F45" s="2022"/>
      <c r="G45" s="2022"/>
      <c r="H45" s="2022"/>
      <c r="I45" s="2022"/>
      <c r="J45" s="2022"/>
    </row>
    <row r="46" spans="1:10">
      <c r="A46" s="168"/>
      <c r="B46" s="169"/>
      <c r="C46" s="2022"/>
      <c r="D46" s="2022"/>
      <c r="E46" s="2022"/>
      <c r="F46" s="2022"/>
      <c r="G46" s="2022"/>
      <c r="H46" s="2022"/>
      <c r="I46" s="2022"/>
      <c r="J46" s="2022"/>
    </row>
    <row r="47" spans="1:10">
      <c r="A47" s="168"/>
      <c r="B47" s="169"/>
      <c r="C47" s="2022"/>
      <c r="D47" s="2022"/>
      <c r="E47" s="2022"/>
      <c r="F47" s="2022"/>
      <c r="G47" s="2022"/>
      <c r="H47" s="2022"/>
      <c r="I47" s="2022"/>
      <c r="J47" s="2022"/>
    </row>
    <row r="48" spans="1:10">
      <c r="A48" s="168"/>
      <c r="B48" s="169"/>
      <c r="C48" s="2022"/>
      <c r="D48" s="2022"/>
      <c r="E48" s="2022"/>
      <c r="F48" s="2022"/>
      <c r="G48" s="2022"/>
      <c r="H48" s="2022"/>
      <c r="I48" s="2022"/>
      <c r="J48" s="2022"/>
    </row>
    <row r="49" spans="1:10">
      <c r="A49" s="168"/>
      <c r="B49" s="169"/>
      <c r="C49" s="2022"/>
      <c r="D49" s="2022"/>
      <c r="E49" s="2022"/>
      <c r="F49" s="2022"/>
      <c r="G49" s="2022"/>
      <c r="H49" s="2022"/>
      <c r="I49" s="2022"/>
      <c r="J49" s="2022"/>
    </row>
    <row r="50" spans="1:10" hidden="1">
      <c r="A50" s="168"/>
      <c r="B50" s="169"/>
      <c r="C50" s="2022"/>
      <c r="D50" s="2022"/>
      <c r="E50" s="2022"/>
      <c r="F50" s="2022"/>
      <c r="G50" s="2022"/>
      <c r="H50" s="2022"/>
      <c r="I50" s="2022"/>
      <c r="J50" s="2022"/>
    </row>
    <row r="51" spans="1:10" hidden="1">
      <c r="A51" s="168"/>
      <c r="B51" s="169"/>
      <c r="C51" s="2022"/>
      <c r="D51" s="2022"/>
      <c r="E51" s="2022"/>
      <c r="F51" s="2022"/>
      <c r="G51" s="2022"/>
      <c r="H51" s="2022"/>
      <c r="I51" s="2022"/>
      <c r="J51" s="2022"/>
    </row>
    <row r="52" spans="1:10" hidden="1">
      <c r="A52" s="168"/>
      <c r="B52" s="169"/>
      <c r="C52" s="2022"/>
      <c r="D52" s="2022"/>
      <c r="E52" s="2022"/>
      <c r="F52" s="2022"/>
      <c r="G52" s="2022"/>
      <c r="H52" s="2022"/>
      <c r="I52" s="2022"/>
      <c r="J52" s="2022"/>
    </row>
  </sheetData>
  <sheetProtection algorithmName="SHA-512" hashValue="7gAsCc4O4OEakme2PIAAhzP7A1ttRy8d73x6MoBdttPeekpcysC5rzawLHwE2ii73/vcT+jds9Zq09r2bYy07A==" saltValue="bgV5hKwqEfftZhL/xdnAMw==" spinCount="100000" sheet="1" objects="1" scenarios="1" formatRows="0"/>
  <mergeCells count="49">
    <mergeCell ref="C17:J17"/>
    <mergeCell ref="C19:J19"/>
    <mergeCell ref="C20:J20"/>
    <mergeCell ref="C18:J18"/>
    <mergeCell ref="C38:J38"/>
    <mergeCell ref="C33:J33"/>
    <mergeCell ref="C34:J34"/>
    <mergeCell ref="C35:J35"/>
    <mergeCell ref="C21:J21"/>
    <mergeCell ref="C22:J22"/>
    <mergeCell ref="C36:J36"/>
    <mergeCell ref="C37:J37"/>
    <mergeCell ref="C9:J9"/>
    <mergeCell ref="C10:J10"/>
    <mergeCell ref="C11:J11"/>
    <mergeCell ref="C15:J15"/>
    <mergeCell ref="C16:J16"/>
    <mergeCell ref="E1:G6"/>
    <mergeCell ref="H1:J4"/>
    <mergeCell ref="H5:J6"/>
    <mergeCell ref="C7:J7"/>
    <mergeCell ref="C8:J8"/>
    <mergeCell ref="C40:J40"/>
    <mergeCell ref="C41:J41"/>
    <mergeCell ref="C42:J42"/>
    <mergeCell ref="C49:J49"/>
    <mergeCell ref="C50:J50"/>
    <mergeCell ref="C48:J48"/>
    <mergeCell ref="C43:J43"/>
    <mergeCell ref="C44:J44"/>
    <mergeCell ref="C45:J45"/>
    <mergeCell ref="C46:J46"/>
    <mergeCell ref="C47:J47"/>
    <mergeCell ref="C52:J52"/>
    <mergeCell ref="C12:J12"/>
    <mergeCell ref="C13:J13"/>
    <mergeCell ref="C14:J14"/>
    <mergeCell ref="C24:J24"/>
    <mergeCell ref="C25:J25"/>
    <mergeCell ref="C26:J26"/>
    <mergeCell ref="C23:J23"/>
    <mergeCell ref="C30:J30"/>
    <mergeCell ref="C31:J31"/>
    <mergeCell ref="C32:J32"/>
    <mergeCell ref="C27:J27"/>
    <mergeCell ref="C28:J28"/>
    <mergeCell ref="C29:J29"/>
    <mergeCell ref="C51:J51"/>
    <mergeCell ref="C39:J39"/>
  </mergeCells>
  <printOptions horizontalCentered="1"/>
  <pageMargins left="0.3" right="0.3" top="0.75" bottom="0.75" header="0.3" footer="0.3"/>
  <pageSetup scale="86" fitToHeight="3"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I45"/>
  <sheetViews>
    <sheetView workbookViewId="0">
      <selection activeCell="B2" sqref="B2:C2"/>
    </sheetView>
  </sheetViews>
  <sheetFormatPr defaultColWidth="8.73046875" defaultRowHeight="14.25"/>
  <cols>
    <col min="1" max="1" width="15.73046875" style="14" customWidth="1"/>
    <col min="2" max="2" width="35.73046875" style="14" customWidth="1"/>
    <col min="3" max="6" width="15.73046875" style="14" customWidth="1"/>
    <col min="7" max="7" width="50.33203125" style="14" customWidth="1"/>
    <col min="8" max="8" width="15.73046875" style="14" customWidth="1"/>
    <col min="9" max="9" width="14.33203125" style="14" customWidth="1"/>
    <col min="10" max="16384" width="8.73046875" style="14"/>
  </cols>
  <sheetData>
    <row r="1" spans="1:9">
      <c r="A1" s="15" t="s">
        <v>360</v>
      </c>
    </row>
    <row r="2" spans="1:9">
      <c r="A2" s="16" t="s">
        <v>361</v>
      </c>
      <c r="B2" s="2035" t="s">
        <v>362</v>
      </c>
      <c r="C2" s="2035"/>
      <c r="D2" s="2036" t="s">
        <v>363</v>
      </c>
      <c r="E2" s="2036"/>
      <c r="F2" s="2036"/>
      <c r="G2" s="17"/>
      <c r="H2" s="41"/>
      <c r="I2" s="41"/>
    </row>
    <row r="3" spans="1:9" ht="28.5">
      <c r="A3" s="18" t="s">
        <v>409</v>
      </c>
      <c r="B3" s="19" t="s">
        <v>364</v>
      </c>
      <c r="C3" s="19" t="s">
        <v>365</v>
      </c>
      <c r="D3" s="20" t="s">
        <v>366</v>
      </c>
      <c r="E3" s="20" t="s">
        <v>367</v>
      </c>
      <c r="F3" s="50" t="s">
        <v>658</v>
      </c>
      <c r="G3" s="21"/>
      <c r="H3" s="42"/>
      <c r="I3" s="43"/>
    </row>
    <row r="4" spans="1:9">
      <c r="B4" s="22" t="s">
        <v>368</v>
      </c>
      <c r="C4" s="23">
        <v>1.6</v>
      </c>
      <c r="D4" s="24" t="s">
        <v>369</v>
      </c>
      <c r="E4" s="25">
        <v>5</v>
      </c>
      <c r="F4" s="49"/>
      <c r="G4" s="16"/>
      <c r="H4" s="43"/>
      <c r="I4" s="43"/>
    </row>
    <row r="5" spans="1:9">
      <c r="B5" s="22" t="s">
        <v>370</v>
      </c>
      <c r="C5" s="23">
        <v>1</v>
      </c>
      <c r="D5" s="24" t="s">
        <v>369</v>
      </c>
      <c r="E5" s="24">
        <v>5</v>
      </c>
      <c r="F5" s="49"/>
      <c r="G5" s="16"/>
      <c r="H5" s="43"/>
      <c r="I5" s="44"/>
    </row>
    <row r="6" spans="1:9" ht="30" customHeight="1">
      <c r="B6" s="22" t="s">
        <v>371</v>
      </c>
      <c r="C6" s="23">
        <v>2.5</v>
      </c>
      <c r="D6" s="24">
        <v>300</v>
      </c>
      <c r="E6" s="25">
        <v>1</v>
      </c>
      <c r="F6" s="49"/>
      <c r="G6" s="120"/>
    </row>
    <row r="7" spans="1:9" ht="30" customHeight="1">
      <c r="B7" s="22" t="s">
        <v>372</v>
      </c>
      <c r="C7" s="26">
        <v>3</v>
      </c>
      <c r="D7" s="24"/>
      <c r="E7" s="25"/>
      <c r="F7" s="51">
        <v>10</v>
      </c>
      <c r="G7" s="119" t="s">
        <v>895</v>
      </c>
    </row>
    <row r="8" spans="1:9">
      <c r="B8" s="22" t="s">
        <v>373</v>
      </c>
      <c r="C8" s="23">
        <v>2.2000000000000002</v>
      </c>
      <c r="D8" s="24">
        <v>15</v>
      </c>
      <c r="E8" s="25">
        <v>5</v>
      </c>
      <c r="F8" s="49"/>
    </row>
    <row r="9" spans="1:9" ht="28.5">
      <c r="B9" s="22" t="s">
        <v>374</v>
      </c>
      <c r="C9" s="23">
        <v>2.2000000000000002</v>
      </c>
      <c r="D9" s="24">
        <v>60</v>
      </c>
      <c r="E9" s="25">
        <f>1</f>
        <v>1</v>
      </c>
      <c r="F9" s="49"/>
      <c r="G9" s="47" t="s">
        <v>680</v>
      </c>
    </row>
    <row r="10" spans="1:9">
      <c r="B10" s="22" t="s">
        <v>375</v>
      </c>
      <c r="C10" s="26">
        <v>6.5</v>
      </c>
      <c r="D10" s="27"/>
      <c r="E10" s="28"/>
      <c r="F10" s="49"/>
    </row>
    <row r="11" spans="1:9" ht="42.75">
      <c r="B11" s="29" t="s">
        <v>630</v>
      </c>
      <c r="C11" s="26">
        <v>9.5</v>
      </c>
      <c r="D11" s="27"/>
      <c r="E11" s="28"/>
      <c r="F11" s="49"/>
      <c r="G11" s="47" t="s">
        <v>631</v>
      </c>
    </row>
    <row r="12" spans="1:9" ht="28.5">
      <c r="B12" s="29" t="s">
        <v>632</v>
      </c>
      <c r="C12" s="26">
        <v>40.9</v>
      </c>
      <c r="D12" s="27"/>
      <c r="E12" s="28"/>
      <c r="F12" s="49"/>
      <c r="G12" s="47" t="s">
        <v>633</v>
      </c>
    </row>
    <row r="13" spans="1:9">
      <c r="B13" s="22" t="s">
        <v>485</v>
      </c>
      <c r="C13" s="26">
        <v>2</v>
      </c>
      <c r="D13" s="27"/>
      <c r="E13" s="28"/>
      <c r="F13" s="49"/>
    </row>
    <row r="14" spans="1:9">
      <c r="B14" s="22" t="s">
        <v>376</v>
      </c>
      <c r="C14" s="23"/>
      <c r="D14" s="27"/>
      <c r="E14" s="28"/>
      <c r="F14" s="49"/>
    </row>
    <row r="15" spans="1:9">
      <c r="B15" s="22" t="s">
        <v>410</v>
      </c>
      <c r="C15" s="23"/>
      <c r="D15" s="27"/>
      <c r="E15" s="25">
        <v>4</v>
      </c>
      <c r="F15" s="49"/>
    </row>
    <row r="16" spans="1:9">
      <c r="A16" s="16"/>
      <c r="B16" s="16"/>
      <c r="C16" s="16"/>
      <c r="D16" s="16"/>
      <c r="E16" s="16"/>
      <c r="G16" s="14" t="s">
        <v>378</v>
      </c>
    </row>
    <row r="17" spans="1:7">
      <c r="A17" s="16" t="s">
        <v>379</v>
      </c>
      <c r="B17" s="2035" t="s">
        <v>380</v>
      </c>
      <c r="C17" s="2035"/>
      <c r="D17" s="2035" t="s">
        <v>363</v>
      </c>
      <c r="E17" s="2035"/>
      <c r="F17" s="2035"/>
      <c r="G17" s="14" t="s">
        <v>381</v>
      </c>
    </row>
    <row r="18" spans="1:7" ht="28.5">
      <c r="B18" s="19" t="s">
        <v>364</v>
      </c>
      <c r="C18" s="19" t="s">
        <v>365</v>
      </c>
      <c r="D18" s="19" t="s">
        <v>366</v>
      </c>
      <c r="E18" s="19" t="s">
        <v>367</v>
      </c>
      <c r="F18" s="49"/>
      <c r="G18" s="30" t="s">
        <v>382</v>
      </c>
    </row>
    <row r="19" spans="1:7">
      <c r="B19" s="22" t="s">
        <v>368</v>
      </c>
      <c r="C19" s="31">
        <v>1.28</v>
      </c>
      <c r="D19" s="48"/>
      <c r="E19" s="48"/>
      <c r="F19" s="49"/>
    </row>
    <row r="20" spans="1:7">
      <c r="B20" s="22" t="s">
        <v>370</v>
      </c>
      <c r="C20" s="26">
        <v>1</v>
      </c>
      <c r="D20" s="48"/>
      <c r="E20" s="48"/>
      <c r="F20" s="49"/>
    </row>
    <row r="21" spans="1:7">
      <c r="B21" s="22" t="s">
        <v>371</v>
      </c>
      <c r="C21" s="31">
        <v>2</v>
      </c>
      <c r="D21" s="48"/>
      <c r="E21" s="48"/>
      <c r="F21" s="49"/>
    </row>
    <row r="22" spans="1:7">
      <c r="B22" s="22" t="s">
        <v>372</v>
      </c>
      <c r="C22" s="26">
        <v>3</v>
      </c>
      <c r="D22" s="48"/>
      <c r="E22" s="48"/>
      <c r="F22" s="49"/>
    </row>
    <row r="23" spans="1:7">
      <c r="B23" s="22" t="s">
        <v>373</v>
      </c>
      <c r="C23" s="31">
        <v>1.5</v>
      </c>
      <c r="D23" s="48"/>
      <c r="E23" s="48"/>
      <c r="F23" s="49"/>
    </row>
    <row r="24" spans="1:7">
      <c r="B24" s="22" t="s">
        <v>374</v>
      </c>
      <c r="C24" s="31">
        <v>2.2000000000000002</v>
      </c>
      <c r="D24" s="48"/>
      <c r="E24" s="48"/>
      <c r="F24" s="49"/>
    </row>
    <row r="25" spans="1:7">
      <c r="B25" s="22" t="s">
        <v>375</v>
      </c>
      <c r="C25" s="31">
        <v>4.25</v>
      </c>
      <c r="D25" s="24"/>
      <c r="E25" s="25">
        <v>1</v>
      </c>
      <c r="F25" s="49"/>
    </row>
    <row r="26" spans="1:7" ht="42.75">
      <c r="B26" s="29" t="s">
        <v>630</v>
      </c>
      <c r="C26" s="31">
        <f>6-6+C11-C11+6</f>
        <v>6</v>
      </c>
      <c r="D26" s="24"/>
      <c r="E26" s="25">
        <f>1-1+0.2</f>
        <v>0.2</v>
      </c>
      <c r="F26" s="49"/>
      <c r="G26" s="47" t="s">
        <v>659</v>
      </c>
    </row>
    <row r="27" spans="1:7">
      <c r="B27" s="22" t="s">
        <v>485</v>
      </c>
      <c r="C27" s="31">
        <v>0.75</v>
      </c>
      <c r="D27" s="24"/>
      <c r="E27" s="25"/>
      <c r="F27" s="49"/>
    </row>
    <row r="28" spans="1:7">
      <c r="B28" s="22" t="s">
        <v>376</v>
      </c>
      <c r="C28" s="32"/>
      <c r="D28" s="24"/>
      <c r="E28" s="25"/>
      <c r="F28" s="49"/>
    </row>
    <row r="29" spans="1:7">
      <c r="B29" s="22" t="s">
        <v>377</v>
      </c>
      <c r="C29" s="32"/>
      <c r="D29" s="24"/>
      <c r="E29" s="25"/>
      <c r="F29" s="49"/>
    </row>
    <row r="30" spans="1:7">
      <c r="A30" s="16"/>
      <c r="B30" s="16"/>
      <c r="C30" s="16"/>
      <c r="D30" s="16"/>
    </row>
    <row r="31" spans="1:7">
      <c r="A31" s="16"/>
      <c r="B31" s="16"/>
      <c r="C31" s="16"/>
      <c r="D31" s="16"/>
    </row>
    <row r="32" spans="1:7">
      <c r="A32" s="16" t="s">
        <v>26</v>
      </c>
      <c r="B32" s="2034" t="s">
        <v>383</v>
      </c>
      <c r="C32" s="2034"/>
      <c r="D32" s="2034"/>
      <c r="E32" s="2034"/>
      <c r="F32" s="2034"/>
      <c r="G32" s="14" t="s">
        <v>384</v>
      </c>
    </row>
    <row r="33" spans="1:7" ht="28.5">
      <c r="B33" s="33" t="s">
        <v>364</v>
      </c>
      <c r="C33" s="33" t="s">
        <v>385</v>
      </c>
      <c r="D33" s="33"/>
      <c r="E33" s="33"/>
      <c r="F33" s="33"/>
    </row>
    <row r="34" spans="1:7">
      <c r="B34" s="34" t="s">
        <v>642</v>
      </c>
      <c r="C34" s="35">
        <v>0.26700000000000002</v>
      </c>
      <c r="D34" s="36"/>
      <c r="E34" s="36"/>
      <c r="F34" s="37"/>
      <c r="G34" s="14" t="s">
        <v>386</v>
      </c>
    </row>
    <row r="35" spans="1:7">
      <c r="B35" s="34" t="s">
        <v>643</v>
      </c>
      <c r="C35" s="35"/>
      <c r="D35" s="36"/>
      <c r="E35" s="36"/>
      <c r="F35" s="36"/>
    </row>
    <row r="36" spans="1:7">
      <c r="B36" s="34" t="s">
        <v>644</v>
      </c>
      <c r="C36" s="35">
        <v>0.16800000000000001</v>
      </c>
      <c r="D36" s="36"/>
      <c r="E36" s="36"/>
      <c r="F36" s="37"/>
      <c r="G36" s="14" t="s">
        <v>387</v>
      </c>
    </row>
    <row r="37" spans="1:7">
      <c r="B37" s="34" t="s">
        <v>388</v>
      </c>
      <c r="C37" s="35">
        <v>1.7999999999999999E-2</v>
      </c>
      <c r="D37" s="36"/>
      <c r="E37" s="36"/>
      <c r="F37" s="37"/>
    </row>
    <row r="38" spans="1:7">
      <c r="B38" s="34" t="s">
        <v>641</v>
      </c>
      <c r="C38" s="35">
        <f>15.7%-C39</f>
        <v>7.6999999999999999E-2</v>
      </c>
      <c r="D38" s="36"/>
      <c r="E38" s="36"/>
      <c r="F38" s="37"/>
      <c r="G38" s="14" t="s">
        <v>389</v>
      </c>
    </row>
    <row r="39" spans="1:7">
      <c r="B39" s="34" t="s">
        <v>645</v>
      </c>
      <c r="C39" s="35">
        <v>0.08</v>
      </c>
      <c r="D39" s="36"/>
      <c r="E39" s="36"/>
      <c r="F39" s="37"/>
    </row>
    <row r="40" spans="1:7">
      <c r="B40" s="34" t="s">
        <v>646</v>
      </c>
      <c r="C40" s="35">
        <v>1.4E-2</v>
      </c>
      <c r="D40" s="36"/>
      <c r="E40" s="36"/>
      <c r="F40" s="37"/>
      <c r="G40" s="14" t="s">
        <v>390</v>
      </c>
    </row>
    <row r="41" spans="1:7">
      <c r="B41" s="34" t="s">
        <v>647</v>
      </c>
      <c r="C41" s="35">
        <v>0.217</v>
      </c>
      <c r="D41" s="36"/>
      <c r="E41" s="36"/>
      <c r="F41" s="37"/>
      <c r="G41" s="14" t="s">
        <v>391</v>
      </c>
    </row>
    <row r="42" spans="1:7">
      <c r="B42" s="34" t="s">
        <v>392</v>
      </c>
      <c r="C42" s="35">
        <v>0.13700000000000001</v>
      </c>
      <c r="D42" s="36"/>
      <c r="E42" s="36"/>
      <c r="F42" s="37"/>
      <c r="G42" s="14" t="s">
        <v>393</v>
      </c>
    </row>
    <row r="43" spans="1:7">
      <c r="B43" s="34" t="s">
        <v>377</v>
      </c>
      <c r="C43" s="35">
        <v>2.1999999999999999E-2</v>
      </c>
      <c r="D43" s="36"/>
      <c r="E43" s="36"/>
      <c r="F43" s="37"/>
    </row>
    <row r="44" spans="1:7">
      <c r="B44" s="34"/>
      <c r="C44" s="35"/>
      <c r="D44" s="36"/>
      <c r="E44" s="36"/>
      <c r="F44" s="37"/>
    </row>
    <row r="45" spans="1:7">
      <c r="A45" s="16"/>
      <c r="B45" s="16"/>
      <c r="C45" s="38">
        <f>SUM(C34:C44)</f>
        <v>1</v>
      </c>
      <c r="D45" s="16"/>
      <c r="E45" s="16"/>
    </row>
  </sheetData>
  <sheetProtection algorithmName="SHA-512" hashValue="fgvhmCEcps9UF6ze56DtQT5B2xYK4dZq4GNrwoPn5POXM41ICvSLFK42bR+6yMUwMyzuzJd5iV7vxXHx6zOW6A==" saltValue="O6xnJASzEZ4OiXz5sgkqHg==" spinCount="100000" sheet="1" objects="1" scenarios="1"/>
  <mergeCells count="6">
    <mergeCell ref="B32:C32"/>
    <mergeCell ref="D32:F32"/>
    <mergeCell ref="B2:C2"/>
    <mergeCell ref="D2:F2"/>
    <mergeCell ref="B17:C17"/>
    <mergeCell ref="D17:F17"/>
  </mergeCells>
  <pageMargins left="0.7" right="0.7" top="0.75" bottom="0.75" header="0.3" footer="0.3"/>
  <pageSetup paperSize="0" orientation="portrait"/>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T67"/>
  <sheetViews>
    <sheetView topLeftCell="A28" zoomScale="85" zoomScaleNormal="85" zoomScalePageLayoutView="85" workbookViewId="0">
      <selection activeCell="B54" sqref="B54"/>
    </sheetView>
  </sheetViews>
  <sheetFormatPr defaultColWidth="8.73046875" defaultRowHeight="14.25"/>
  <cols>
    <col min="1" max="54" width="26.73046875" style="2" customWidth="1"/>
    <col min="55" max="16384" width="8.73046875" style="2"/>
  </cols>
  <sheetData>
    <row r="1" spans="1:20">
      <c r="A1" s="11" t="s">
        <v>304</v>
      </c>
      <c r="B1" s="11" t="s">
        <v>305</v>
      </c>
      <c r="C1" s="11" t="s">
        <v>306</v>
      </c>
      <c r="D1" s="11" t="s">
        <v>307</v>
      </c>
      <c r="E1" s="11" t="s">
        <v>308</v>
      </c>
      <c r="F1" s="11" t="s">
        <v>309</v>
      </c>
      <c r="G1" s="11" t="s">
        <v>310</v>
      </c>
    </row>
    <row r="2" spans="1:20">
      <c r="A2" s="2" t="s">
        <v>334</v>
      </c>
      <c r="B2" s="4" t="s">
        <v>334</v>
      </c>
      <c r="C2" s="4"/>
      <c r="D2" s="4"/>
      <c r="E2" s="6"/>
      <c r="F2" s="4"/>
      <c r="G2" s="4"/>
    </row>
    <row r="3" spans="1:20">
      <c r="A3" s="5" t="s">
        <v>322</v>
      </c>
      <c r="B3" s="8" t="s">
        <v>27</v>
      </c>
      <c r="C3" s="8">
        <v>0</v>
      </c>
      <c r="D3" s="8">
        <v>0</v>
      </c>
      <c r="E3" s="9">
        <v>0</v>
      </c>
      <c r="F3" s="8">
        <v>0</v>
      </c>
      <c r="G3" s="8">
        <v>0</v>
      </c>
    </row>
    <row r="4" spans="1:20">
      <c r="A4" s="12" t="s">
        <v>425</v>
      </c>
      <c r="B4" s="5" t="s">
        <v>322</v>
      </c>
      <c r="C4" s="5">
        <v>0.5</v>
      </c>
      <c r="D4" s="5">
        <v>1</v>
      </c>
      <c r="E4" s="7">
        <v>2</v>
      </c>
      <c r="F4" s="8">
        <v>1</v>
      </c>
      <c r="G4" s="5">
        <v>3</v>
      </c>
    </row>
    <row r="5" spans="1:20">
      <c r="A5" s="1"/>
      <c r="B5" s="12" t="s">
        <v>431</v>
      </c>
      <c r="C5" s="1"/>
      <c r="D5" s="1"/>
      <c r="E5" s="1"/>
      <c r="F5" s="5">
        <v>2</v>
      </c>
      <c r="G5" s="1"/>
    </row>
    <row r="6" spans="1:20">
      <c r="A6" s="1"/>
      <c r="B6" s="12"/>
      <c r="C6" s="1"/>
      <c r="D6" s="1"/>
      <c r="E6" s="1"/>
      <c r="F6" s="13"/>
      <c r="G6" s="1"/>
    </row>
    <row r="7" spans="1:20">
      <c r="A7" s="1"/>
      <c r="C7" s="1"/>
      <c r="D7" s="1"/>
      <c r="E7" s="1"/>
      <c r="F7" s="1"/>
      <c r="G7" s="1"/>
    </row>
    <row r="8" spans="1:20">
      <c r="A8" s="11" t="s">
        <v>311</v>
      </c>
      <c r="B8" s="11" t="s">
        <v>312</v>
      </c>
      <c r="C8" s="11" t="s">
        <v>313</v>
      </c>
      <c r="D8" s="11" t="s">
        <v>314</v>
      </c>
      <c r="E8" s="11" t="s">
        <v>315</v>
      </c>
      <c r="F8" s="11" t="s">
        <v>316</v>
      </c>
      <c r="G8" s="11" t="s">
        <v>317</v>
      </c>
    </row>
    <row r="9" spans="1:20">
      <c r="A9" s="2" t="s">
        <v>334</v>
      </c>
      <c r="B9" s="6" t="s">
        <v>334</v>
      </c>
      <c r="C9" s="4"/>
      <c r="D9" s="6"/>
      <c r="E9" s="10"/>
      <c r="F9" s="6"/>
      <c r="G9" s="4"/>
    </row>
    <row r="10" spans="1:20">
      <c r="A10" s="5" t="s">
        <v>303</v>
      </c>
      <c r="B10" s="7" t="s">
        <v>302</v>
      </c>
      <c r="C10" s="8" t="s">
        <v>27</v>
      </c>
      <c r="D10" s="9">
        <v>0</v>
      </c>
      <c r="E10" s="8">
        <v>0</v>
      </c>
      <c r="F10" s="9">
        <v>0</v>
      </c>
      <c r="G10" s="8">
        <v>0</v>
      </c>
    </row>
    <row r="11" spans="1:20">
      <c r="A11" s="12" t="s">
        <v>426</v>
      </c>
      <c r="B11" s="12" t="s">
        <v>427</v>
      </c>
      <c r="C11" s="5" t="s">
        <v>302</v>
      </c>
      <c r="D11" s="7">
        <v>4</v>
      </c>
      <c r="E11" s="8">
        <v>0.5</v>
      </c>
      <c r="F11" s="9">
        <v>0.5</v>
      </c>
      <c r="G11" s="8">
        <v>0.5</v>
      </c>
    </row>
    <row r="12" spans="1:20">
      <c r="A12" s="1"/>
      <c r="B12" s="1"/>
      <c r="C12" s="1"/>
      <c r="D12" s="1"/>
      <c r="E12" s="8">
        <v>1</v>
      </c>
      <c r="F12" s="9">
        <v>1</v>
      </c>
      <c r="G12" s="8">
        <v>1</v>
      </c>
    </row>
    <row r="13" spans="1:20">
      <c r="A13" s="1"/>
      <c r="B13" s="1"/>
      <c r="C13" s="1"/>
      <c r="D13" s="1"/>
      <c r="E13" s="8">
        <v>1.5</v>
      </c>
      <c r="F13" s="9">
        <v>1.5</v>
      </c>
      <c r="G13" s="8">
        <v>1.5</v>
      </c>
    </row>
    <row r="14" spans="1:20">
      <c r="A14" s="1"/>
      <c r="B14" s="1"/>
      <c r="C14" s="1"/>
      <c r="D14" s="1"/>
      <c r="E14" s="8">
        <v>2</v>
      </c>
      <c r="F14" s="7">
        <v>2</v>
      </c>
      <c r="G14" s="8">
        <v>2</v>
      </c>
    </row>
    <row r="15" spans="1:20">
      <c r="A15" s="1"/>
      <c r="B15" s="1"/>
      <c r="C15" s="1"/>
      <c r="D15" s="1"/>
      <c r="E15" s="8">
        <v>2.5</v>
      </c>
      <c r="F15" s="1"/>
      <c r="G15" s="8">
        <v>2.5</v>
      </c>
      <c r="H15" s="1"/>
      <c r="I15" s="1"/>
      <c r="J15" s="1"/>
      <c r="K15" s="1"/>
      <c r="L15" s="1"/>
      <c r="M15" s="1"/>
      <c r="P15" s="1"/>
      <c r="Q15" s="1"/>
      <c r="R15" s="1"/>
      <c r="S15" s="1"/>
      <c r="T15" s="1"/>
    </row>
    <row r="16" spans="1:20">
      <c r="A16" s="1"/>
      <c r="B16" s="1"/>
      <c r="C16" s="1"/>
      <c r="D16" s="1"/>
      <c r="E16" s="8">
        <v>3</v>
      </c>
      <c r="F16" s="1"/>
      <c r="G16" s="8">
        <v>3</v>
      </c>
      <c r="H16" s="1"/>
      <c r="I16" s="1"/>
      <c r="J16" s="1"/>
      <c r="K16" s="1"/>
      <c r="L16" s="1"/>
      <c r="M16" s="1"/>
    </row>
    <row r="17" spans="1:13">
      <c r="A17" s="1"/>
      <c r="B17" s="1"/>
      <c r="C17" s="1"/>
      <c r="D17" s="1"/>
      <c r="E17" s="8">
        <v>3.5</v>
      </c>
      <c r="F17" s="1"/>
      <c r="G17" s="8">
        <v>3.5</v>
      </c>
      <c r="H17" s="1"/>
      <c r="I17" s="1"/>
      <c r="J17" s="1"/>
      <c r="K17" s="1"/>
      <c r="L17" s="1"/>
      <c r="M17" s="1"/>
    </row>
    <row r="18" spans="1:13">
      <c r="A18" s="1"/>
      <c r="B18" s="1"/>
      <c r="C18" s="1"/>
      <c r="D18" s="1"/>
      <c r="E18" s="8">
        <v>4</v>
      </c>
      <c r="F18" s="1"/>
      <c r="G18" s="8">
        <v>4</v>
      </c>
      <c r="H18" s="1"/>
      <c r="I18" s="1"/>
      <c r="J18" s="1"/>
      <c r="K18" s="1"/>
      <c r="L18" s="1"/>
      <c r="M18" s="1"/>
    </row>
    <row r="19" spans="1:13">
      <c r="A19" s="1"/>
      <c r="B19" s="1"/>
      <c r="C19" s="1"/>
      <c r="D19" s="1"/>
      <c r="E19" s="8">
        <v>4.5</v>
      </c>
      <c r="F19" s="1"/>
      <c r="G19" s="5">
        <v>4.5</v>
      </c>
      <c r="H19" s="1"/>
      <c r="I19" s="1"/>
      <c r="J19" s="1"/>
      <c r="K19" s="1"/>
      <c r="L19" s="1"/>
      <c r="M19" s="1"/>
    </row>
    <row r="20" spans="1:13">
      <c r="A20" s="1"/>
      <c r="C20" s="1"/>
      <c r="D20" s="1"/>
      <c r="E20" s="5">
        <v>5</v>
      </c>
      <c r="F20" s="1"/>
      <c r="G20" s="1"/>
      <c r="H20" s="1"/>
      <c r="I20" s="1"/>
      <c r="J20" s="1"/>
      <c r="K20" s="1"/>
      <c r="L20" s="1"/>
      <c r="M20" s="1"/>
    </row>
    <row r="22" spans="1:13">
      <c r="A22" s="11" t="s">
        <v>318</v>
      </c>
      <c r="B22" s="11" t="s">
        <v>319</v>
      </c>
      <c r="C22" s="11" t="s">
        <v>320</v>
      </c>
      <c r="D22" s="11" t="s">
        <v>321</v>
      </c>
      <c r="E22" s="11" t="s">
        <v>350</v>
      </c>
      <c r="F22" s="11" t="s">
        <v>353</v>
      </c>
      <c r="G22" s="11" t="s">
        <v>428</v>
      </c>
    </row>
    <row r="23" spans="1:13">
      <c r="A23" s="4"/>
      <c r="B23" s="6"/>
      <c r="C23" s="4"/>
      <c r="D23" s="4"/>
      <c r="E23" s="6"/>
      <c r="F23" s="6"/>
      <c r="G23" s="4" t="s">
        <v>334</v>
      </c>
    </row>
    <row r="24" spans="1:13">
      <c r="A24" s="8" t="s">
        <v>303</v>
      </c>
      <c r="B24" s="7" t="s">
        <v>349</v>
      </c>
      <c r="C24" s="8">
        <v>1</v>
      </c>
      <c r="D24" s="5" t="s">
        <v>351</v>
      </c>
      <c r="E24" s="7" t="s">
        <v>352</v>
      </c>
      <c r="F24" s="9">
        <v>0</v>
      </c>
      <c r="G24" s="8" t="s">
        <v>27</v>
      </c>
    </row>
    <row r="25" spans="1:13">
      <c r="A25" s="5" t="s">
        <v>27</v>
      </c>
      <c r="B25" s="1"/>
      <c r="C25" s="8">
        <v>2</v>
      </c>
      <c r="D25" s="1"/>
      <c r="E25" s="1"/>
      <c r="F25" s="9">
        <v>0.5</v>
      </c>
      <c r="G25" s="5" t="s">
        <v>302</v>
      </c>
    </row>
    <row r="26" spans="1:13">
      <c r="A26" s="1"/>
      <c r="B26" s="1"/>
      <c r="C26" s="8">
        <v>3</v>
      </c>
      <c r="D26" s="1"/>
      <c r="E26" s="1"/>
      <c r="F26" s="5">
        <v>1</v>
      </c>
      <c r="G26" s="12" t="s">
        <v>429</v>
      </c>
    </row>
    <row r="27" spans="1:13">
      <c r="A27" s="1"/>
      <c r="B27" s="1"/>
      <c r="C27" s="5">
        <v>4</v>
      </c>
      <c r="D27" s="1"/>
      <c r="E27" s="1"/>
      <c r="F27" s="1"/>
    </row>
    <row r="28" spans="1:13">
      <c r="A28" s="1"/>
      <c r="C28" s="1"/>
      <c r="D28" s="1"/>
      <c r="E28" s="1"/>
      <c r="F28" s="1"/>
    </row>
    <row r="29" spans="1:13">
      <c r="A29" s="1"/>
      <c r="C29" s="1"/>
      <c r="D29" s="1"/>
      <c r="E29" s="1"/>
      <c r="F29" s="1"/>
    </row>
    <row r="30" spans="1:13">
      <c r="A30" s="11" t="s">
        <v>430</v>
      </c>
      <c r="B30" s="11" t="s">
        <v>433</v>
      </c>
      <c r="C30" s="11" t="s">
        <v>455</v>
      </c>
      <c r="D30" s="11" t="s">
        <v>456</v>
      </c>
      <c r="E30" s="11" t="s">
        <v>461</v>
      </c>
      <c r="F30" s="11" t="s">
        <v>462</v>
      </c>
      <c r="G30" s="11" t="s">
        <v>571</v>
      </c>
    </row>
    <row r="31" spans="1:13">
      <c r="A31" s="4" t="s">
        <v>334</v>
      </c>
      <c r="B31" s="4" t="s">
        <v>334</v>
      </c>
      <c r="C31" s="4" t="s">
        <v>334</v>
      </c>
      <c r="D31" s="4" t="s">
        <v>334</v>
      </c>
      <c r="E31" s="4" t="s">
        <v>334</v>
      </c>
      <c r="F31" s="4"/>
      <c r="G31" s="4"/>
    </row>
    <row r="32" spans="1:13">
      <c r="A32" s="8" t="s">
        <v>27</v>
      </c>
      <c r="B32" s="8" t="s">
        <v>302</v>
      </c>
      <c r="C32" s="8">
        <v>0</v>
      </c>
      <c r="D32" s="5">
        <v>1</v>
      </c>
      <c r="E32" s="8" t="s">
        <v>27</v>
      </c>
      <c r="F32" s="8">
        <v>0</v>
      </c>
      <c r="G32" s="45">
        <v>0</v>
      </c>
    </row>
    <row r="33" spans="1:7">
      <c r="A33" s="8" t="s">
        <v>302</v>
      </c>
      <c r="B33" s="5" t="s">
        <v>303</v>
      </c>
      <c r="C33" s="5">
        <v>1</v>
      </c>
      <c r="D33" s="1"/>
      <c r="E33" s="5" t="s">
        <v>303</v>
      </c>
      <c r="F33" s="8">
        <v>2</v>
      </c>
      <c r="G33" s="45">
        <v>1</v>
      </c>
    </row>
    <row r="34" spans="1:7">
      <c r="A34" s="5" t="s">
        <v>303</v>
      </c>
      <c r="C34" s="1"/>
      <c r="D34" s="1"/>
      <c r="E34" s="1"/>
      <c r="F34" s="5" t="s">
        <v>27</v>
      </c>
      <c r="G34" s="45">
        <v>2</v>
      </c>
    </row>
    <row r="35" spans="1:7">
      <c r="A35" s="12" t="s">
        <v>432</v>
      </c>
      <c r="C35" s="1"/>
      <c r="D35" s="1"/>
      <c r="E35" s="1"/>
      <c r="F35" s="1"/>
      <c r="G35" s="45">
        <v>3</v>
      </c>
    </row>
    <row r="36" spans="1:7">
      <c r="C36" s="1"/>
      <c r="D36" s="1"/>
      <c r="E36" s="1"/>
      <c r="F36" s="1"/>
      <c r="G36" s="45">
        <v>4</v>
      </c>
    </row>
    <row r="37" spans="1:7">
      <c r="A37" s="1"/>
      <c r="C37" s="1"/>
      <c r="D37" s="1"/>
      <c r="E37" s="1"/>
      <c r="F37" s="1"/>
      <c r="G37" s="46">
        <v>5</v>
      </c>
    </row>
    <row r="38" spans="1:7">
      <c r="A38" s="1"/>
      <c r="C38" s="1"/>
      <c r="D38" s="1"/>
      <c r="E38" s="1"/>
      <c r="F38" s="1"/>
    </row>
    <row r="39" spans="1:7">
      <c r="A39" s="1"/>
      <c r="C39" s="1"/>
      <c r="D39" s="1"/>
      <c r="E39" s="1"/>
      <c r="F39" s="1"/>
    </row>
    <row r="41" spans="1:7">
      <c r="A41" s="11" t="s">
        <v>637</v>
      </c>
      <c r="B41" s="11" t="s">
        <v>857</v>
      </c>
      <c r="C41" s="11" t="s">
        <v>902</v>
      </c>
      <c r="D41" s="454" t="s">
        <v>1022</v>
      </c>
      <c r="E41" s="11" t="s">
        <v>1061</v>
      </c>
      <c r="F41" s="11" t="s">
        <v>1062</v>
      </c>
      <c r="G41" s="11" t="s">
        <v>1095</v>
      </c>
    </row>
    <row r="42" spans="1:7">
      <c r="A42" s="4"/>
      <c r="B42" s="4"/>
      <c r="C42" s="4"/>
      <c r="D42" s="6"/>
      <c r="E42" s="456"/>
      <c r="F42" s="456"/>
      <c r="G42" s="4"/>
    </row>
    <row r="43" spans="1:7">
      <c r="A43" s="8">
        <v>0</v>
      </c>
      <c r="B43" s="8">
        <v>0</v>
      </c>
      <c r="C43" s="8">
        <v>0</v>
      </c>
      <c r="D43" s="455">
        <v>0</v>
      </c>
      <c r="E43" s="456" t="s">
        <v>1063</v>
      </c>
      <c r="F43" s="456" t="s">
        <v>407</v>
      </c>
      <c r="G43" s="8">
        <v>0</v>
      </c>
    </row>
    <row r="44" spans="1:7">
      <c r="A44" s="8">
        <v>1</v>
      </c>
      <c r="B44" s="8">
        <v>0.5</v>
      </c>
      <c r="C44" s="8">
        <v>1</v>
      </c>
      <c r="D44" s="455">
        <v>1.5</v>
      </c>
      <c r="E44" s="456" t="s">
        <v>1064</v>
      </c>
      <c r="F44" s="456" t="s">
        <v>408</v>
      </c>
      <c r="G44" s="8">
        <v>1</v>
      </c>
    </row>
    <row r="45" spans="1:7">
      <c r="A45" s="5">
        <v>-1</v>
      </c>
      <c r="B45" s="8">
        <v>1</v>
      </c>
      <c r="C45" s="8">
        <v>-1</v>
      </c>
      <c r="D45" s="7">
        <v>3</v>
      </c>
      <c r="E45" s="457" t="s">
        <v>1065</v>
      </c>
      <c r="F45" s="457" t="s">
        <v>27</v>
      </c>
      <c r="G45" s="8">
        <v>2</v>
      </c>
    </row>
    <row r="46" spans="1:7">
      <c r="B46" s="5">
        <v>1.5</v>
      </c>
      <c r="C46" s="5">
        <v>-2</v>
      </c>
      <c r="E46" s="457" t="s">
        <v>1066</v>
      </c>
      <c r="F46" s="458" t="s">
        <v>1068</v>
      </c>
      <c r="G46" s="5">
        <v>3</v>
      </c>
    </row>
    <row r="47" spans="1:7">
      <c r="E47" s="458" t="s">
        <v>1067</v>
      </c>
    </row>
    <row r="51" spans="1:5">
      <c r="A51" s="11" t="s">
        <v>1102</v>
      </c>
      <c r="B51" s="11" t="s">
        <v>1175</v>
      </c>
    </row>
    <row r="52" spans="1:5">
      <c r="A52" s="4"/>
      <c r="B52" s="4"/>
    </row>
    <row r="53" spans="1:5">
      <c r="A53" s="45">
        <v>0</v>
      </c>
      <c r="B53" s="2038" t="s">
        <v>407</v>
      </c>
    </row>
    <row r="54" spans="1:5">
      <c r="A54" s="45">
        <v>0.5</v>
      </c>
      <c r="B54" s="45" t="s">
        <v>408</v>
      </c>
    </row>
    <row r="55" spans="1:5">
      <c r="A55" s="5" t="s">
        <v>1103</v>
      </c>
      <c r="B55" s="5"/>
    </row>
    <row r="58" spans="1:5" hidden="1"/>
    <row r="59" spans="1:5" hidden="1"/>
    <row r="61" spans="1:5">
      <c r="A61" s="11" t="s">
        <v>825</v>
      </c>
      <c r="B61" s="11" t="s">
        <v>490</v>
      </c>
      <c r="C61" s="11" t="s">
        <v>323</v>
      </c>
      <c r="D61" s="11" t="s">
        <v>510</v>
      </c>
      <c r="E61" s="11" t="s">
        <v>1161</v>
      </c>
    </row>
    <row r="62" spans="1:5">
      <c r="A62" s="85"/>
      <c r="B62" s="10"/>
      <c r="C62" s="4"/>
      <c r="D62" s="10" t="s">
        <v>332</v>
      </c>
      <c r="E62" s="456"/>
    </row>
    <row r="63" spans="1:5">
      <c r="A63" s="86" t="s">
        <v>407</v>
      </c>
      <c r="B63" s="40" t="s">
        <v>407</v>
      </c>
      <c r="C63" s="8">
        <v>3</v>
      </c>
      <c r="D63" s="40" t="s">
        <v>511</v>
      </c>
      <c r="E63" s="456" t="s">
        <v>1162</v>
      </c>
    </row>
    <row r="64" spans="1:5">
      <c r="A64" s="86" t="s">
        <v>408</v>
      </c>
      <c r="B64" s="39" t="s">
        <v>408</v>
      </c>
      <c r="C64" s="8">
        <v>4</v>
      </c>
      <c r="D64" s="39" t="s">
        <v>377</v>
      </c>
      <c r="E64" s="456" t="s">
        <v>1163</v>
      </c>
    </row>
    <row r="65" spans="1:5">
      <c r="A65" s="87" t="s">
        <v>27</v>
      </c>
      <c r="C65" s="8">
        <v>5</v>
      </c>
      <c r="E65" s="457" t="s">
        <v>1164</v>
      </c>
    </row>
    <row r="66" spans="1:5">
      <c r="C66" s="8">
        <v>6</v>
      </c>
      <c r="E66" s="457" t="s">
        <v>1165</v>
      </c>
    </row>
    <row r="67" spans="1:5">
      <c r="C67" s="5">
        <v>7</v>
      </c>
      <c r="E67" s="458" t="s">
        <v>1166</v>
      </c>
    </row>
  </sheetData>
  <sheetProtection algorithmName="SHA-512" hashValue="Ej6st5jXAuMyUFLrglKMBtcCf09D0ByMenJw59Y5YjVwU+ZQEvLcX1M9FVUbA1fedJ7iAjFhgfvNIQE1l2ZuuQ==" saltValue="C5OsURAn06hkUP8U5DannA==" spinCount="100000" sheet="1" objects="1" scenarios="1" selectLockedCells="1"/>
  <phoneticPr fontId="97" type="noConversion"/>
  <printOptions horizontalCentered="1"/>
  <pageMargins left="0.45" right="0.45" top="0.75" bottom="0.75" header="0.3" footer="0.3"/>
  <pageSetup scale="69"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U74"/>
  <sheetViews>
    <sheetView tabSelected="1" workbookViewId="0">
      <selection activeCell="E8" sqref="E8:J8"/>
    </sheetView>
  </sheetViews>
  <sheetFormatPr defaultColWidth="11.33203125" defaultRowHeight="14.25"/>
  <cols>
    <col min="1" max="7" width="10.73046875" style="3" customWidth="1"/>
    <col min="8" max="10" width="13.73046875" style="3" customWidth="1"/>
    <col min="11" max="12" width="10.73046875" style="3" customWidth="1"/>
    <col min="13" max="16384" width="11.33203125" style="3"/>
  </cols>
  <sheetData>
    <row r="1" spans="1:21" ht="12" customHeight="1">
      <c r="A1" s="52"/>
      <c r="B1" s="53"/>
      <c r="C1" s="53"/>
      <c r="D1" s="53"/>
      <c r="E1" s="707"/>
      <c r="F1" s="707"/>
      <c r="G1" s="707"/>
      <c r="H1" s="720" t="s">
        <v>1090</v>
      </c>
      <c r="I1" s="720"/>
      <c r="J1" s="721"/>
      <c r="K1" s="488"/>
      <c r="L1" s="488"/>
      <c r="M1" s="488"/>
    </row>
    <row r="2" spans="1:21" ht="12" customHeight="1">
      <c r="A2" s="54"/>
      <c r="B2" s="55"/>
      <c r="C2" s="55"/>
      <c r="D2" s="55"/>
      <c r="E2" s="708"/>
      <c r="F2" s="708"/>
      <c r="G2" s="708"/>
      <c r="H2" s="722"/>
      <c r="I2" s="722"/>
      <c r="J2" s="723"/>
      <c r="K2" s="488"/>
      <c r="L2" s="488"/>
      <c r="M2" s="488"/>
    </row>
    <row r="3" spans="1:21" ht="12" customHeight="1">
      <c r="A3" s="54"/>
      <c r="B3" s="55"/>
      <c r="C3" s="55"/>
      <c r="D3" s="55"/>
      <c r="E3" s="708"/>
      <c r="F3" s="708"/>
      <c r="G3" s="708"/>
      <c r="H3" s="722"/>
      <c r="I3" s="722"/>
      <c r="J3" s="723"/>
      <c r="K3" s="488"/>
      <c r="L3" s="488"/>
      <c r="M3" s="488"/>
    </row>
    <row r="4" spans="1:21" ht="12" customHeight="1">
      <c r="A4" s="54"/>
      <c r="B4" s="55"/>
      <c r="C4" s="55"/>
      <c r="D4" s="55"/>
      <c r="E4" s="708"/>
      <c r="F4" s="708"/>
      <c r="G4" s="708"/>
      <c r="H4" s="722"/>
      <c r="I4" s="722"/>
      <c r="J4" s="723"/>
      <c r="K4" s="488"/>
      <c r="L4" s="488"/>
      <c r="M4" s="488"/>
    </row>
    <row r="5" spans="1:21" ht="13.9" customHeight="1">
      <c r="A5" s="54"/>
      <c r="B5" s="55"/>
      <c r="C5" s="55"/>
      <c r="D5" s="55"/>
      <c r="E5" s="708"/>
      <c r="F5" s="708"/>
      <c r="G5" s="708"/>
      <c r="H5" s="724" t="str">
        <f>VersionNo.</f>
        <v>Version 2018.01 (May 2018)</v>
      </c>
      <c r="I5" s="725"/>
      <c r="J5" s="726"/>
      <c r="K5" s="488"/>
      <c r="L5" s="488"/>
      <c r="M5" s="488"/>
      <c r="S5" s="3">
        <f>[0]!Bedrooms</f>
        <v>0</v>
      </c>
    </row>
    <row r="6" spans="1:21" ht="13.9" customHeight="1">
      <c r="A6" s="54"/>
      <c r="B6" s="55"/>
      <c r="C6" s="55"/>
      <c r="D6" s="55"/>
      <c r="E6" s="708"/>
      <c r="F6" s="708"/>
      <c r="G6" s="708"/>
      <c r="H6" s="725"/>
      <c r="I6" s="725"/>
      <c r="J6" s="726"/>
      <c r="K6" s="488"/>
      <c r="L6" s="488"/>
      <c r="M6" s="56"/>
    </row>
    <row r="7" spans="1:21" ht="16.149999999999999" customHeight="1">
      <c r="A7" s="692" t="s">
        <v>572</v>
      </c>
      <c r="B7" s="693"/>
      <c r="C7" s="693"/>
      <c r="D7" s="693"/>
      <c r="E7" s="693"/>
      <c r="F7" s="693"/>
      <c r="G7" s="693"/>
      <c r="H7" s="693"/>
      <c r="I7" s="693"/>
      <c r="J7" s="694"/>
      <c r="K7" s="488"/>
      <c r="L7" s="488"/>
      <c r="M7" s="488"/>
    </row>
    <row r="8" spans="1:21" ht="16.899999999999999" customHeight="1">
      <c r="A8" s="757" t="s">
        <v>1032</v>
      </c>
      <c r="B8" s="758"/>
      <c r="C8" s="758"/>
      <c r="D8" s="759"/>
      <c r="E8" s="744"/>
      <c r="F8" s="745"/>
      <c r="G8" s="745"/>
      <c r="H8" s="745"/>
      <c r="I8" s="745"/>
      <c r="J8" s="746"/>
      <c r="K8" s="488"/>
      <c r="L8" s="488"/>
      <c r="M8" s="488"/>
      <c r="N8" s="57"/>
      <c r="O8" s="57"/>
      <c r="P8" s="57"/>
      <c r="Q8" s="57"/>
      <c r="R8" s="57"/>
      <c r="S8" s="57"/>
      <c r="T8" s="57"/>
      <c r="U8" s="57"/>
    </row>
    <row r="9" spans="1:21" ht="16.899999999999999" customHeight="1">
      <c r="A9" s="760"/>
      <c r="B9" s="761"/>
      <c r="C9" s="761"/>
      <c r="D9" s="762"/>
      <c r="E9" s="747"/>
      <c r="F9" s="748"/>
      <c r="G9" s="748"/>
      <c r="H9" s="748"/>
      <c r="I9" s="748"/>
      <c r="J9" s="749"/>
      <c r="K9" s="488"/>
      <c r="L9" s="488"/>
      <c r="M9" s="488"/>
      <c r="N9" s="57"/>
      <c r="O9" s="57"/>
      <c r="P9" s="57"/>
      <c r="Q9" s="57"/>
      <c r="R9" s="57"/>
      <c r="S9" s="57"/>
      <c r="T9" s="57"/>
      <c r="U9" s="57"/>
    </row>
    <row r="10" spans="1:21" ht="16.899999999999999" customHeight="1">
      <c r="A10" s="763" t="s">
        <v>1033</v>
      </c>
      <c r="B10" s="764"/>
      <c r="C10" s="764"/>
      <c r="D10" s="765"/>
      <c r="E10" s="750"/>
      <c r="F10" s="751"/>
      <c r="G10" s="751"/>
      <c r="H10" s="751"/>
      <c r="I10" s="751"/>
      <c r="J10" s="752"/>
      <c r="K10" s="488"/>
      <c r="L10" s="488"/>
      <c r="M10" s="488"/>
      <c r="N10" s="57"/>
      <c r="O10" s="57"/>
      <c r="P10" s="57"/>
      <c r="Q10" s="57"/>
      <c r="R10" s="57"/>
      <c r="S10" s="57"/>
      <c r="T10" s="57"/>
      <c r="U10" s="57"/>
    </row>
    <row r="11" spans="1:21" ht="16.149999999999999" customHeight="1">
      <c r="A11" s="710" t="s">
        <v>1135</v>
      </c>
      <c r="B11" s="711"/>
      <c r="C11" s="711"/>
      <c r="D11" s="711"/>
      <c r="E11" s="727"/>
      <c r="F11" s="728"/>
      <c r="G11" s="728"/>
      <c r="H11" s="728"/>
      <c r="I11" s="728"/>
      <c r="J11" s="729"/>
      <c r="K11" s="488"/>
      <c r="L11" s="488"/>
      <c r="M11" s="488"/>
      <c r="N11" s="57"/>
      <c r="O11" s="57"/>
      <c r="P11" s="57"/>
      <c r="Q11" s="57"/>
      <c r="R11" s="57"/>
      <c r="S11" s="57"/>
      <c r="T11" s="57"/>
      <c r="U11" s="57"/>
    </row>
    <row r="12" spans="1:21" ht="16.149999999999999" customHeight="1">
      <c r="A12" s="710" t="s">
        <v>1136</v>
      </c>
      <c r="B12" s="711"/>
      <c r="C12" s="711"/>
      <c r="D12" s="711"/>
      <c r="E12" s="730"/>
      <c r="F12" s="666"/>
      <c r="G12" s="666"/>
      <c r="H12" s="666"/>
      <c r="I12" s="666"/>
      <c r="J12" s="666"/>
      <c r="K12" s="488"/>
      <c r="L12" s="488"/>
      <c r="M12" s="488"/>
      <c r="N12" s="57"/>
      <c r="O12" s="57"/>
      <c r="P12" s="57"/>
      <c r="Q12" s="57"/>
      <c r="R12" s="57"/>
      <c r="S12" s="57"/>
      <c r="T12" s="57"/>
      <c r="U12" s="57"/>
    </row>
    <row r="13" spans="1:21" ht="16.149999999999999" customHeight="1">
      <c r="A13" s="710" t="s">
        <v>161</v>
      </c>
      <c r="B13" s="711"/>
      <c r="C13" s="711"/>
      <c r="D13" s="711"/>
      <c r="E13" s="712"/>
      <c r="F13" s="713"/>
      <c r="G13" s="170"/>
      <c r="H13" s="170"/>
      <c r="I13" s="170"/>
      <c r="J13" s="171"/>
      <c r="K13" s="488"/>
      <c r="L13" s="488"/>
      <c r="M13" s="488"/>
      <c r="N13" s="57"/>
      <c r="O13" s="57"/>
      <c r="P13" s="57"/>
      <c r="Q13" s="57"/>
      <c r="R13" s="57"/>
      <c r="S13" s="57"/>
      <c r="T13" s="57"/>
      <c r="U13" s="57"/>
    </row>
    <row r="14" spans="1:21" ht="16.149999999999999" customHeight="1">
      <c r="A14" s="714" t="s">
        <v>673</v>
      </c>
      <c r="B14" s="715"/>
      <c r="C14" s="715"/>
      <c r="D14" s="715"/>
      <c r="E14" s="716"/>
      <c r="F14" s="717"/>
      <c r="G14" s="170"/>
      <c r="H14" s="170"/>
      <c r="I14" s="170"/>
      <c r="J14" s="171"/>
      <c r="K14" s="488"/>
      <c r="L14" s="488"/>
      <c r="M14" s="488"/>
      <c r="N14" s="57"/>
      <c r="O14" s="57"/>
      <c r="P14" s="57"/>
      <c r="Q14" s="57"/>
      <c r="R14" s="57"/>
      <c r="S14" s="57"/>
      <c r="T14" s="57"/>
      <c r="U14" s="57"/>
    </row>
    <row r="15" spans="1:21" ht="16.149999999999999" customHeight="1">
      <c r="A15" s="718" t="s">
        <v>160</v>
      </c>
      <c r="B15" s="719"/>
      <c r="C15" s="719"/>
      <c r="D15" s="719"/>
      <c r="E15" s="716"/>
      <c r="F15" s="717"/>
      <c r="G15" s="170"/>
      <c r="H15" s="170"/>
      <c r="I15" s="170"/>
      <c r="J15" s="171"/>
      <c r="K15" s="488"/>
      <c r="L15" s="488"/>
      <c r="M15" s="488"/>
      <c r="N15" s="57"/>
      <c r="O15" s="57"/>
      <c r="P15" s="57"/>
      <c r="Q15" s="57"/>
      <c r="R15" s="57"/>
      <c r="S15" s="57"/>
      <c r="T15" s="57"/>
      <c r="U15" s="57"/>
    </row>
    <row r="16" spans="1:21" ht="16.149999999999999" hidden="1" customHeight="1">
      <c r="A16" s="692" t="s">
        <v>573</v>
      </c>
      <c r="B16" s="731"/>
      <c r="C16" s="731"/>
      <c r="D16" s="731"/>
      <c r="E16" s="731"/>
      <c r="F16" s="731"/>
      <c r="G16" s="731"/>
      <c r="H16" s="731"/>
      <c r="I16" s="731"/>
      <c r="J16" s="732"/>
      <c r="K16" s="488"/>
      <c r="L16" s="488"/>
      <c r="M16" s="488"/>
      <c r="N16" s="57"/>
      <c r="O16" s="57"/>
      <c r="P16" s="57"/>
      <c r="Q16" s="57"/>
      <c r="R16" s="57"/>
      <c r="S16" s="57"/>
      <c r="T16" s="57"/>
      <c r="U16" s="57"/>
    </row>
    <row r="17" spans="1:21" ht="16.149999999999999" hidden="1" customHeight="1">
      <c r="A17" s="690" t="s">
        <v>574</v>
      </c>
      <c r="B17" s="691"/>
      <c r="C17" s="691"/>
      <c r="D17" s="691"/>
      <c r="E17" s="58"/>
      <c r="F17" s="754" t="s">
        <v>588</v>
      </c>
      <c r="G17" s="755"/>
      <c r="H17" s="755"/>
      <c r="I17" s="755"/>
      <c r="J17" s="756"/>
      <c r="K17" s="488"/>
      <c r="L17" s="488"/>
      <c r="M17" s="488"/>
      <c r="N17" s="57"/>
      <c r="O17" s="57"/>
      <c r="P17" s="57"/>
      <c r="Q17" s="57"/>
      <c r="R17" s="57"/>
      <c r="S17" s="57"/>
      <c r="T17" s="57"/>
      <c r="U17" s="57"/>
    </row>
    <row r="18" spans="1:21" ht="16.149999999999999" hidden="1" customHeight="1">
      <c r="A18" s="690" t="s">
        <v>575</v>
      </c>
      <c r="B18" s="691"/>
      <c r="C18" s="691"/>
      <c r="D18" s="691"/>
      <c r="E18" s="59"/>
      <c r="F18" s="690" t="s">
        <v>583</v>
      </c>
      <c r="G18" s="691"/>
      <c r="H18" s="691"/>
      <c r="I18" s="60"/>
      <c r="J18" s="61" t="e">
        <f>I18/$E$24</f>
        <v>#DIV/0!</v>
      </c>
      <c r="K18" s="488"/>
      <c r="L18" s="488"/>
      <c r="M18" s="488"/>
      <c r="N18" s="57"/>
      <c r="O18" s="57"/>
      <c r="P18" s="57"/>
      <c r="Q18" s="57"/>
      <c r="R18" s="57"/>
      <c r="S18" s="57"/>
      <c r="T18" s="57"/>
      <c r="U18" s="57"/>
    </row>
    <row r="19" spans="1:21" ht="16.149999999999999" hidden="1" customHeight="1">
      <c r="A19" s="690" t="s">
        <v>576</v>
      </c>
      <c r="B19" s="691"/>
      <c r="C19" s="691"/>
      <c r="D19" s="691"/>
      <c r="E19" s="62"/>
      <c r="F19" s="690" t="s">
        <v>584</v>
      </c>
      <c r="G19" s="690"/>
      <c r="H19" s="690"/>
      <c r="I19" s="60"/>
      <c r="J19" s="61" t="e">
        <f>I19/$E$24</f>
        <v>#DIV/0!</v>
      </c>
      <c r="K19" s="488"/>
      <c r="L19" s="488"/>
      <c r="M19" s="488"/>
      <c r="N19" s="57"/>
      <c r="O19" s="57"/>
      <c r="P19" s="57"/>
      <c r="Q19" s="57"/>
      <c r="R19" s="57"/>
      <c r="S19" s="57"/>
      <c r="T19" s="57"/>
      <c r="U19" s="57"/>
    </row>
    <row r="20" spans="1:21" ht="16.149999999999999" hidden="1" customHeight="1">
      <c r="A20" s="690" t="s">
        <v>577</v>
      </c>
      <c r="B20" s="691"/>
      <c r="C20" s="691"/>
      <c r="D20" s="691"/>
      <c r="E20" s="63"/>
      <c r="F20" s="690" t="s">
        <v>585</v>
      </c>
      <c r="G20" s="690"/>
      <c r="H20" s="690"/>
      <c r="I20" s="60"/>
      <c r="J20" s="61" t="e">
        <f>I20/$E$24</f>
        <v>#DIV/0!</v>
      </c>
      <c r="K20" s="488"/>
      <c r="L20" s="488"/>
      <c r="M20" s="488"/>
      <c r="N20" s="57"/>
      <c r="O20" s="57"/>
      <c r="P20" s="57"/>
      <c r="Q20" s="57"/>
      <c r="R20" s="57"/>
      <c r="S20" s="57"/>
      <c r="T20" s="57"/>
      <c r="U20" s="57"/>
    </row>
    <row r="21" spans="1:21" ht="16.149999999999999" hidden="1" customHeight="1">
      <c r="A21" s="690" t="s">
        <v>578</v>
      </c>
      <c r="B21" s="691"/>
      <c r="C21" s="691"/>
      <c r="D21" s="691"/>
      <c r="E21" s="63"/>
      <c r="F21" s="690" t="s">
        <v>586</v>
      </c>
      <c r="G21" s="690"/>
      <c r="H21" s="690"/>
      <c r="I21" s="60"/>
      <c r="J21" s="61" t="e">
        <f>I21/$E$24</f>
        <v>#DIV/0!</v>
      </c>
      <c r="K21" s="488"/>
      <c r="L21" s="488"/>
      <c r="M21" s="488"/>
      <c r="N21" s="57"/>
      <c r="O21" s="57"/>
      <c r="P21" s="57"/>
      <c r="Q21" s="57"/>
      <c r="R21" s="57"/>
      <c r="S21" s="57"/>
      <c r="T21" s="57"/>
      <c r="U21" s="57"/>
    </row>
    <row r="22" spans="1:21" ht="16.149999999999999" hidden="1" customHeight="1">
      <c r="A22" s="690" t="s">
        <v>580</v>
      </c>
      <c r="B22" s="691"/>
      <c r="C22" s="691"/>
      <c r="D22" s="691"/>
      <c r="E22" s="60"/>
      <c r="F22" s="690" t="s">
        <v>587</v>
      </c>
      <c r="G22" s="690"/>
      <c r="H22" s="690"/>
      <c r="I22" s="60"/>
      <c r="J22" s="61" t="e">
        <f>I22/$E$24</f>
        <v>#DIV/0!</v>
      </c>
      <c r="K22" s="488"/>
      <c r="L22" s="488"/>
      <c r="M22" s="488"/>
      <c r="N22" s="57"/>
      <c r="O22" s="57"/>
      <c r="P22" s="57"/>
      <c r="Q22" s="57"/>
      <c r="R22" s="57"/>
      <c r="S22" s="57"/>
      <c r="T22" s="57"/>
      <c r="U22" s="57"/>
    </row>
    <row r="23" spans="1:21" ht="16.149999999999999" hidden="1" customHeight="1">
      <c r="A23" s="690" t="s">
        <v>581</v>
      </c>
      <c r="B23" s="691"/>
      <c r="C23" s="691"/>
      <c r="D23" s="691"/>
      <c r="E23" s="60"/>
      <c r="F23" s="753" t="s">
        <v>579</v>
      </c>
      <c r="G23" s="753"/>
      <c r="H23" s="753"/>
      <c r="I23" s="64">
        <f>SUM(I18:I22)</f>
        <v>0</v>
      </c>
      <c r="J23" s="61" t="e">
        <f>SUM(J18:J22)</f>
        <v>#DIV/0!</v>
      </c>
      <c r="K23" s="488"/>
      <c r="L23" s="488"/>
      <c r="M23" s="488"/>
      <c r="N23" s="57"/>
      <c r="O23" s="57"/>
      <c r="P23" s="57"/>
      <c r="Q23" s="57"/>
      <c r="R23" s="57"/>
      <c r="S23" s="57"/>
      <c r="T23" s="57"/>
      <c r="U23" s="57"/>
    </row>
    <row r="24" spans="1:21" ht="16.149999999999999" hidden="1" customHeight="1">
      <c r="A24" s="690" t="s">
        <v>582</v>
      </c>
      <c r="B24" s="691"/>
      <c r="C24" s="691"/>
      <c r="D24" s="691"/>
      <c r="E24" s="64">
        <f>E22-E23</f>
        <v>0</v>
      </c>
      <c r="F24" s="690"/>
      <c r="G24" s="691"/>
      <c r="H24" s="691"/>
      <c r="I24" s="65"/>
      <c r="J24" s="65"/>
      <c r="K24" s="488"/>
      <c r="L24" s="488"/>
      <c r="M24" s="488"/>
      <c r="N24" s="57"/>
      <c r="O24" s="57"/>
      <c r="P24" s="57"/>
      <c r="Q24" s="57"/>
      <c r="R24" s="57"/>
      <c r="S24" s="57"/>
      <c r="T24" s="57"/>
      <c r="U24" s="57"/>
    </row>
    <row r="25" spans="1:21" ht="16.149999999999999" customHeight="1">
      <c r="A25" s="692" t="s">
        <v>327</v>
      </c>
      <c r="B25" s="693"/>
      <c r="C25" s="693"/>
      <c r="D25" s="693"/>
      <c r="E25" s="693"/>
      <c r="F25" s="693"/>
      <c r="G25" s="693"/>
      <c r="H25" s="693"/>
      <c r="I25" s="693"/>
      <c r="J25" s="694"/>
      <c r="K25" s="488"/>
      <c r="L25" s="488"/>
      <c r="M25" s="488"/>
      <c r="N25" s="57"/>
      <c r="O25" s="66"/>
      <c r="P25" s="66"/>
      <c r="Q25" s="66"/>
      <c r="R25" s="66"/>
      <c r="S25" s="57"/>
      <c r="T25" s="57"/>
      <c r="U25" s="57"/>
    </row>
    <row r="26" spans="1:21" ht="16.149999999999999" customHeight="1">
      <c r="A26" s="733" t="s">
        <v>328</v>
      </c>
      <c r="B26" s="733"/>
      <c r="C26" s="733"/>
      <c r="D26" s="733"/>
      <c r="E26" s="734"/>
      <c r="F26" s="734"/>
      <c r="G26" s="734"/>
      <c r="H26" s="734"/>
      <c r="I26" s="734"/>
      <c r="J26" s="734"/>
      <c r="K26" s="488"/>
      <c r="L26" s="488"/>
      <c r="M26" s="488"/>
      <c r="N26" s="67"/>
      <c r="O26" s="67"/>
      <c r="P26" s="67"/>
      <c r="Q26" s="67"/>
      <c r="R26" s="67"/>
      <c r="S26" s="67"/>
      <c r="T26" s="67"/>
      <c r="U26" s="67"/>
    </row>
    <row r="27" spans="1:21" ht="16.149999999999999" customHeight="1">
      <c r="A27" s="709" t="s">
        <v>1141</v>
      </c>
      <c r="B27" s="709"/>
      <c r="C27" s="709"/>
      <c r="D27" s="709"/>
      <c r="E27" s="666"/>
      <c r="F27" s="666"/>
      <c r="G27" s="666"/>
      <c r="H27" s="666"/>
      <c r="I27" s="666"/>
      <c r="J27" s="666"/>
      <c r="K27" s="488"/>
      <c r="L27" s="488"/>
      <c r="M27" s="488"/>
      <c r="N27" s="67"/>
      <c r="O27" s="67"/>
      <c r="P27" s="67"/>
      <c r="Q27" s="67"/>
      <c r="R27" s="67"/>
      <c r="S27" s="68"/>
      <c r="T27" s="67"/>
      <c r="U27" s="68"/>
    </row>
    <row r="28" spans="1:21" ht="16.149999999999999" customHeight="1">
      <c r="A28" s="709" t="s">
        <v>502</v>
      </c>
      <c r="B28" s="709"/>
      <c r="C28" s="709"/>
      <c r="D28" s="709"/>
      <c r="E28" s="666"/>
      <c r="F28" s="666"/>
      <c r="G28" s="666"/>
      <c r="H28" s="666"/>
      <c r="I28" s="666"/>
      <c r="J28" s="666"/>
      <c r="K28" s="488"/>
      <c r="L28" s="488"/>
      <c r="M28" s="488"/>
      <c r="N28" s="68"/>
      <c r="O28" s="68"/>
      <c r="P28" s="68"/>
      <c r="Q28" s="68"/>
      <c r="R28" s="68"/>
      <c r="S28" s="68"/>
      <c r="T28" s="68"/>
      <c r="U28" s="68"/>
    </row>
    <row r="29" spans="1:21" ht="16.149999999999999" customHeight="1">
      <c r="A29" s="709"/>
      <c r="B29" s="709"/>
      <c r="C29" s="709"/>
      <c r="D29" s="709"/>
      <c r="E29" s="666"/>
      <c r="F29" s="666"/>
      <c r="G29" s="666"/>
      <c r="H29" s="666"/>
      <c r="I29" s="666"/>
      <c r="J29" s="666"/>
      <c r="K29" s="488"/>
      <c r="L29" s="488"/>
      <c r="M29" s="488"/>
      <c r="N29" s="68"/>
      <c r="O29" s="68"/>
      <c r="P29" s="68"/>
      <c r="Q29" s="68"/>
      <c r="R29" s="68"/>
      <c r="S29" s="68"/>
      <c r="T29" s="68"/>
      <c r="U29" s="68"/>
    </row>
    <row r="30" spans="1:21" ht="16.149999999999999" customHeight="1">
      <c r="A30" s="709" t="s">
        <v>329</v>
      </c>
      <c r="B30" s="709"/>
      <c r="C30" s="709"/>
      <c r="D30" s="709"/>
      <c r="E30" s="666"/>
      <c r="F30" s="666"/>
      <c r="G30" s="666"/>
      <c r="H30" s="666"/>
      <c r="I30" s="666"/>
      <c r="J30" s="666"/>
      <c r="K30" s="488"/>
      <c r="L30" s="488"/>
      <c r="M30" s="488"/>
      <c r="N30" s="67"/>
      <c r="O30" s="67"/>
      <c r="P30" s="67"/>
      <c r="Q30" s="67"/>
      <c r="R30" s="67"/>
      <c r="S30" s="68"/>
      <c r="T30" s="67"/>
      <c r="U30" s="67"/>
    </row>
    <row r="31" spans="1:21" ht="16.149999999999999" customHeight="1">
      <c r="A31" s="709" t="s">
        <v>330</v>
      </c>
      <c r="B31" s="709"/>
      <c r="C31" s="709"/>
      <c r="D31" s="709"/>
      <c r="E31" s="666"/>
      <c r="F31" s="666"/>
      <c r="G31" s="666"/>
      <c r="H31" s="666"/>
      <c r="I31" s="666"/>
      <c r="J31" s="666"/>
      <c r="K31" s="488"/>
      <c r="L31" s="488"/>
      <c r="M31" s="488"/>
      <c r="N31" s="67"/>
      <c r="O31" s="67"/>
      <c r="P31" s="67"/>
      <c r="Q31" s="67"/>
      <c r="R31" s="67"/>
      <c r="S31" s="68"/>
      <c r="T31" s="67"/>
      <c r="U31" s="68"/>
    </row>
    <row r="32" spans="1:21" ht="16.149999999999999" customHeight="1">
      <c r="A32" s="709" t="s">
        <v>503</v>
      </c>
      <c r="B32" s="709"/>
      <c r="C32" s="709"/>
      <c r="D32" s="709"/>
      <c r="E32" s="705"/>
      <c r="F32" s="706"/>
      <c r="G32" s="706"/>
      <c r="H32" s="706"/>
      <c r="I32" s="706"/>
      <c r="J32" s="706"/>
      <c r="K32" s="488"/>
      <c r="L32" s="488"/>
      <c r="M32" s="488"/>
      <c r="N32" s="67"/>
      <c r="O32" s="67"/>
      <c r="P32" s="67"/>
      <c r="Q32" s="67"/>
      <c r="R32" s="67"/>
      <c r="S32" s="68"/>
      <c r="T32" s="67"/>
      <c r="U32" s="68"/>
    </row>
    <row r="33" spans="1:21" ht="16.149999999999999" customHeight="1">
      <c r="A33" s="695" t="s">
        <v>501</v>
      </c>
      <c r="B33" s="695"/>
      <c r="C33" s="695"/>
      <c r="D33" s="695"/>
      <c r="E33" s="696" t="s">
        <v>674</v>
      </c>
      <c r="F33" s="696"/>
      <c r="G33" s="696"/>
      <c r="H33" s="696"/>
      <c r="I33" s="696"/>
      <c r="J33" s="696"/>
      <c r="K33" s="488"/>
      <c r="L33" s="488"/>
      <c r="M33" s="488"/>
      <c r="N33" s="67"/>
      <c r="O33" s="67"/>
      <c r="P33" s="67"/>
      <c r="Q33" s="67"/>
      <c r="R33" s="67"/>
      <c r="S33" s="68"/>
      <c r="T33" s="67"/>
      <c r="U33" s="68"/>
    </row>
    <row r="34" spans="1:21" ht="16.149999999999999" customHeight="1">
      <c r="A34" s="665" t="s">
        <v>504</v>
      </c>
      <c r="B34" s="665"/>
      <c r="C34" s="665"/>
      <c r="D34" s="665"/>
      <c r="E34" s="666"/>
      <c r="F34" s="666"/>
      <c r="G34" s="666"/>
      <c r="H34" s="666"/>
      <c r="I34" s="666"/>
      <c r="J34" s="666"/>
      <c r="K34" s="488"/>
      <c r="L34" s="488"/>
      <c r="M34" s="488"/>
      <c r="N34" s="67"/>
      <c r="O34" s="67"/>
      <c r="P34" s="67"/>
      <c r="Q34" s="67"/>
      <c r="R34" s="67"/>
      <c r="S34" s="68"/>
      <c r="T34" s="67"/>
      <c r="U34" s="68"/>
    </row>
    <row r="35" spans="1:21" ht="16.149999999999999" customHeight="1">
      <c r="A35" s="665" t="s">
        <v>331</v>
      </c>
      <c r="B35" s="665"/>
      <c r="C35" s="665"/>
      <c r="D35" s="665"/>
      <c r="E35" s="666"/>
      <c r="F35" s="666"/>
      <c r="G35" s="666"/>
      <c r="H35" s="666"/>
      <c r="I35" s="666"/>
      <c r="J35" s="666"/>
      <c r="K35" s="488"/>
      <c r="L35" s="488"/>
      <c r="M35" s="488"/>
      <c r="N35" s="67"/>
      <c r="O35" s="67"/>
      <c r="P35" s="67"/>
      <c r="Q35" s="67"/>
      <c r="R35" s="67"/>
      <c r="S35" s="68"/>
      <c r="T35" s="67"/>
      <c r="U35" s="68"/>
    </row>
    <row r="36" spans="1:21" ht="16.149999999999999" customHeight="1">
      <c r="A36" s="665" t="s">
        <v>330</v>
      </c>
      <c r="B36" s="665"/>
      <c r="C36" s="665"/>
      <c r="D36" s="665"/>
      <c r="E36" s="666"/>
      <c r="F36" s="666"/>
      <c r="G36" s="666"/>
      <c r="H36" s="666"/>
      <c r="I36" s="666"/>
      <c r="J36" s="666"/>
      <c r="K36" s="488"/>
      <c r="L36" s="488"/>
      <c r="M36" s="488"/>
      <c r="N36" s="67"/>
      <c r="O36" s="67"/>
      <c r="P36" s="67"/>
      <c r="Q36" s="67"/>
      <c r="R36" s="67"/>
      <c r="S36" s="68"/>
      <c r="T36" s="67"/>
      <c r="U36" s="68"/>
    </row>
    <row r="37" spans="1:21" ht="16.149999999999999" customHeight="1">
      <c r="A37" s="665" t="s">
        <v>503</v>
      </c>
      <c r="B37" s="665"/>
      <c r="C37" s="665"/>
      <c r="D37" s="665"/>
      <c r="E37" s="705"/>
      <c r="F37" s="706"/>
      <c r="G37" s="706"/>
      <c r="H37" s="706"/>
      <c r="I37" s="706"/>
      <c r="J37" s="706"/>
      <c r="K37" s="488"/>
      <c r="L37" s="488"/>
      <c r="M37" s="488"/>
      <c r="N37" s="68"/>
      <c r="O37" s="68"/>
      <c r="P37" s="68"/>
      <c r="Q37" s="68"/>
      <c r="R37" s="68"/>
      <c r="S37" s="68"/>
      <c r="T37" s="68"/>
      <c r="U37" s="68"/>
    </row>
    <row r="38" spans="1:21" ht="16.149999999999999" customHeight="1">
      <c r="A38" s="703" t="s">
        <v>505</v>
      </c>
      <c r="B38" s="703"/>
      <c r="C38" s="703"/>
      <c r="D38" s="703"/>
      <c r="E38" s="704" t="s">
        <v>506</v>
      </c>
      <c r="F38" s="704"/>
      <c r="G38" s="704"/>
      <c r="H38" s="704"/>
      <c r="I38" s="704"/>
      <c r="J38" s="704"/>
      <c r="K38" s="488"/>
      <c r="L38" s="488"/>
      <c r="M38" s="488"/>
      <c r="N38" s="67"/>
      <c r="O38" s="67"/>
      <c r="P38" s="67"/>
      <c r="Q38" s="67"/>
      <c r="R38" s="67"/>
      <c r="S38" s="67"/>
      <c r="T38" s="67"/>
      <c r="U38" s="67"/>
    </row>
    <row r="39" spans="1:21" ht="16.149999999999999" customHeight="1">
      <c r="A39" s="687" t="s">
        <v>507</v>
      </c>
      <c r="B39" s="688"/>
      <c r="C39" s="688"/>
      <c r="D39" s="689"/>
      <c r="E39" s="666"/>
      <c r="F39" s="666"/>
      <c r="G39" s="666"/>
      <c r="H39" s="666"/>
      <c r="I39" s="666"/>
      <c r="J39" s="666"/>
      <c r="N39" s="67"/>
      <c r="O39" s="67"/>
      <c r="P39" s="67"/>
      <c r="Q39" s="67"/>
      <c r="R39" s="67"/>
      <c r="S39" s="67"/>
      <c r="T39" s="67"/>
      <c r="U39" s="67"/>
    </row>
    <row r="40" spans="1:21" ht="16.149999999999999" customHeight="1">
      <c r="A40" s="687" t="s">
        <v>508</v>
      </c>
      <c r="B40" s="688"/>
      <c r="C40" s="688"/>
      <c r="D40" s="689"/>
      <c r="E40" s="666"/>
      <c r="F40" s="666"/>
      <c r="G40" s="666"/>
      <c r="H40" s="666"/>
      <c r="I40" s="666"/>
      <c r="J40" s="666"/>
      <c r="N40" s="67"/>
      <c r="O40" s="67"/>
      <c r="P40" s="67"/>
      <c r="Q40" s="67"/>
      <c r="R40" s="67"/>
      <c r="S40" s="67"/>
      <c r="T40" s="67"/>
      <c r="U40" s="67"/>
    </row>
    <row r="41" spans="1:21" ht="16.149999999999999" customHeight="1">
      <c r="A41" s="687" t="s">
        <v>330</v>
      </c>
      <c r="B41" s="688"/>
      <c r="C41" s="688"/>
      <c r="D41" s="689"/>
      <c r="E41" s="666"/>
      <c r="F41" s="666"/>
      <c r="G41" s="666"/>
      <c r="H41" s="666"/>
      <c r="I41" s="666"/>
      <c r="J41" s="666"/>
      <c r="N41" s="57"/>
      <c r="O41" s="57"/>
      <c r="P41" s="57"/>
      <c r="Q41" s="57"/>
      <c r="R41" s="57"/>
      <c r="S41" s="57"/>
      <c r="T41" s="57"/>
      <c r="U41" s="57"/>
    </row>
    <row r="42" spans="1:21" ht="16.149999999999999" customHeight="1">
      <c r="A42" s="698" t="s">
        <v>503</v>
      </c>
      <c r="B42" s="699"/>
      <c r="C42" s="699"/>
      <c r="D42" s="700"/>
      <c r="E42" s="701"/>
      <c r="F42" s="702"/>
      <c r="G42" s="702"/>
      <c r="H42" s="702"/>
      <c r="I42" s="702"/>
      <c r="J42" s="702"/>
    </row>
    <row r="43" spans="1:21" ht="16.149999999999999" customHeight="1">
      <c r="A43" s="697" t="s">
        <v>917</v>
      </c>
      <c r="B43" s="697"/>
      <c r="C43" s="697"/>
      <c r="D43" s="697"/>
      <c r="E43" s="741" t="s">
        <v>509</v>
      </c>
      <c r="F43" s="742"/>
      <c r="G43" s="742"/>
      <c r="H43" s="743"/>
      <c r="I43" s="685"/>
      <c r="J43" s="686"/>
    </row>
    <row r="44" spans="1:21" ht="16.149999999999999" customHeight="1">
      <c r="A44" s="681" t="s">
        <v>520</v>
      </c>
      <c r="B44" s="682"/>
      <c r="C44" s="682"/>
      <c r="D44" s="683"/>
      <c r="E44" s="684"/>
      <c r="F44" s="684"/>
      <c r="G44" s="684"/>
      <c r="H44" s="684"/>
      <c r="I44" s="684"/>
      <c r="J44" s="684"/>
    </row>
    <row r="45" spans="1:21" ht="16.149999999999999" customHeight="1">
      <c r="A45" s="681" t="s">
        <v>16</v>
      </c>
      <c r="B45" s="682"/>
      <c r="C45" s="682"/>
      <c r="D45" s="683"/>
      <c r="E45" s="684"/>
      <c r="F45" s="684"/>
      <c r="G45" s="684"/>
      <c r="H45" s="684"/>
      <c r="I45" s="684"/>
      <c r="J45" s="684"/>
    </row>
    <row r="46" spans="1:21" ht="16.149999999999999" customHeight="1">
      <c r="A46" s="681" t="s">
        <v>17</v>
      </c>
      <c r="B46" s="682"/>
      <c r="C46" s="682"/>
      <c r="D46" s="683"/>
      <c r="E46" s="684"/>
      <c r="F46" s="684"/>
      <c r="G46" s="684"/>
      <c r="H46" s="684"/>
      <c r="I46" s="684"/>
      <c r="J46" s="684"/>
    </row>
    <row r="47" spans="1:21" ht="16.149999999999999" customHeight="1">
      <c r="A47" s="681" t="s">
        <v>512</v>
      </c>
      <c r="B47" s="682"/>
      <c r="C47" s="682"/>
      <c r="D47" s="683"/>
      <c r="E47" s="684"/>
      <c r="F47" s="684"/>
      <c r="G47" s="684"/>
      <c r="H47" s="684"/>
      <c r="I47" s="684"/>
      <c r="J47" s="684"/>
    </row>
    <row r="48" spans="1:21" ht="16.149999999999999" customHeight="1">
      <c r="A48" s="681" t="s">
        <v>513</v>
      </c>
      <c r="B48" s="682"/>
      <c r="C48" s="682"/>
      <c r="D48" s="683"/>
      <c r="E48" s="705"/>
      <c r="F48" s="706"/>
      <c r="G48" s="706"/>
      <c r="H48" s="706"/>
      <c r="I48" s="706"/>
      <c r="J48" s="706"/>
    </row>
    <row r="49" spans="1:10" ht="16.149999999999999" customHeight="1">
      <c r="A49" s="738" t="s">
        <v>514</v>
      </c>
      <c r="B49" s="739"/>
      <c r="C49" s="739"/>
      <c r="D49" s="739"/>
      <c r="E49" s="739"/>
      <c r="F49" s="739"/>
      <c r="G49" s="739"/>
      <c r="H49" s="739"/>
      <c r="I49" s="739"/>
      <c r="J49" s="740"/>
    </row>
    <row r="50" spans="1:10" ht="31.9" customHeight="1">
      <c r="A50" s="82">
        <v>1</v>
      </c>
      <c r="B50" s="680" t="s">
        <v>517</v>
      </c>
      <c r="C50" s="680"/>
      <c r="D50" s="680"/>
      <c r="E50" s="680"/>
      <c r="F50" s="680"/>
      <c r="G50" s="680"/>
      <c r="H50" s="680"/>
      <c r="I50" s="680"/>
      <c r="J50" s="680"/>
    </row>
    <row r="51" spans="1:10" ht="16.149999999999999" customHeight="1">
      <c r="A51" s="82">
        <v>2</v>
      </c>
      <c r="B51" s="679" t="s">
        <v>562</v>
      </c>
      <c r="C51" s="679"/>
      <c r="D51" s="679"/>
      <c r="E51" s="679"/>
      <c r="F51" s="679"/>
      <c r="G51" s="679"/>
      <c r="H51" s="679"/>
      <c r="I51" s="679"/>
      <c r="J51" s="679"/>
    </row>
    <row r="52" spans="1:10" ht="16.149999999999999" customHeight="1">
      <c r="A52" s="82">
        <v>3</v>
      </c>
      <c r="B52" s="680" t="s">
        <v>860</v>
      </c>
      <c r="C52" s="680"/>
      <c r="D52" s="680"/>
      <c r="E52" s="680"/>
      <c r="F52" s="680"/>
      <c r="G52" s="680"/>
      <c r="H52" s="680"/>
      <c r="I52" s="680"/>
      <c r="J52" s="680"/>
    </row>
    <row r="53" spans="1:10" ht="16.149999999999999" customHeight="1">
      <c r="A53" s="82">
        <v>4</v>
      </c>
      <c r="B53" s="680" t="s">
        <v>1091</v>
      </c>
      <c r="C53" s="680"/>
      <c r="D53" s="680"/>
      <c r="E53" s="680"/>
      <c r="F53" s="680"/>
      <c r="G53" s="680"/>
      <c r="H53" s="680"/>
      <c r="I53" s="680"/>
      <c r="J53" s="680"/>
    </row>
    <row r="54" spans="1:10" ht="16.149999999999999" customHeight="1">
      <c r="A54" s="82">
        <v>5</v>
      </c>
      <c r="B54" s="680" t="s">
        <v>1142</v>
      </c>
      <c r="C54" s="680"/>
      <c r="D54" s="680"/>
      <c r="E54" s="680"/>
      <c r="F54" s="680"/>
      <c r="G54" s="680"/>
      <c r="H54" s="680"/>
      <c r="I54" s="680"/>
      <c r="J54" s="680"/>
    </row>
    <row r="55" spans="1:10" ht="16.149999999999999" customHeight="1">
      <c r="A55" s="82">
        <v>6</v>
      </c>
      <c r="B55" s="680" t="s">
        <v>1143</v>
      </c>
      <c r="C55" s="680"/>
      <c r="D55" s="680"/>
      <c r="E55" s="680"/>
      <c r="F55" s="680"/>
      <c r="G55" s="680"/>
      <c r="H55" s="680"/>
      <c r="I55" s="680"/>
      <c r="J55" s="680"/>
    </row>
    <row r="56" spans="1:10" ht="16.149999999999999" customHeight="1">
      <c r="A56" s="82">
        <v>7</v>
      </c>
      <c r="B56" s="680" t="s">
        <v>515</v>
      </c>
      <c r="C56" s="680"/>
      <c r="D56" s="680"/>
      <c r="E56" s="680"/>
      <c r="F56" s="680"/>
      <c r="G56" s="680"/>
      <c r="H56" s="680"/>
      <c r="I56" s="680"/>
      <c r="J56" s="680"/>
    </row>
    <row r="57" spans="1:10" ht="16.149999999999999" customHeight="1">
      <c r="A57" s="82">
        <v>8</v>
      </c>
      <c r="B57" s="680" t="s">
        <v>862</v>
      </c>
      <c r="C57" s="680"/>
      <c r="D57" s="680"/>
      <c r="E57" s="680"/>
      <c r="F57" s="680"/>
      <c r="G57" s="680"/>
      <c r="H57" s="680"/>
      <c r="I57" s="680"/>
      <c r="J57" s="680"/>
    </row>
    <row r="58" spans="1:10" ht="16.149999999999999" customHeight="1">
      <c r="A58" s="82">
        <v>9</v>
      </c>
      <c r="B58" s="680" t="s">
        <v>516</v>
      </c>
      <c r="C58" s="680"/>
      <c r="D58" s="680"/>
      <c r="E58" s="680"/>
      <c r="F58" s="680"/>
      <c r="G58" s="680"/>
      <c r="H58" s="680"/>
      <c r="I58" s="680"/>
      <c r="J58" s="680"/>
    </row>
    <row r="59" spans="1:10" ht="16.899999999999999" customHeight="1">
      <c r="A59" s="82">
        <v>10</v>
      </c>
      <c r="B59" s="680" t="s">
        <v>1144</v>
      </c>
      <c r="C59" s="680"/>
      <c r="D59" s="680"/>
      <c r="E59" s="680"/>
      <c r="F59" s="680"/>
      <c r="G59" s="680"/>
      <c r="H59" s="680"/>
      <c r="I59" s="680"/>
      <c r="J59" s="680"/>
    </row>
    <row r="60" spans="1:10" ht="15.4" customHeight="1">
      <c r="A60" s="82">
        <v>11</v>
      </c>
      <c r="B60" s="679" t="s">
        <v>861</v>
      </c>
      <c r="C60" s="679"/>
      <c r="D60" s="679"/>
      <c r="E60" s="679"/>
      <c r="F60" s="679"/>
      <c r="G60" s="679"/>
      <c r="H60" s="679"/>
      <c r="I60" s="679"/>
      <c r="J60" s="679"/>
    </row>
    <row r="61" spans="1:10" ht="31.9" customHeight="1">
      <c r="A61" s="82">
        <v>12</v>
      </c>
      <c r="B61" s="680" t="s">
        <v>518</v>
      </c>
      <c r="C61" s="680"/>
      <c r="D61" s="680"/>
      <c r="E61" s="680"/>
      <c r="F61" s="680"/>
      <c r="G61" s="680"/>
      <c r="H61" s="680"/>
      <c r="I61" s="680"/>
      <c r="J61" s="680"/>
    </row>
    <row r="62" spans="1:10" ht="39.75" customHeight="1">
      <c r="A62" s="735" t="s">
        <v>1137</v>
      </c>
      <c r="B62" s="736"/>
      <c r="C62" s="736"/>
      <c r="D62" s="736"/>
      <c r="E62" s="736"/>
      <c r="F62" s="736"/>
      <c r="G62" s="736"/>
      <c r="H62" s="736"/>
      <c r="I62" s="736"/>
      <c r="J62" s="737"/>
    </row>
    <row r="63" spans="1:10" ht="23.65" customHeight="1">
      <c r="A63" s="673" t="s">
        <v>685</v>
      </c>
      <c r="B63" s="674"/>
      <c r="C63" s="674"/>
      <c r="D63" s="674"/>
      <c r="E63" s="674"/>
      <c r="F63" s="674"/>
      <c r="G63" s="674"/>
      <c r="H63" s="674"/>
      <c r="I63" s="674"/>
      <c r="J63" s="675"/>
    </row>
    <row r="64" spans="1:10" ht="14.65" customHeight="1">
      <c r="A64" s="676" t="s">
        <v>686</v>
      </c>
      <c r="B64" s="677"/>
      <c r="C64" s="678"/>
      <c r="D64" s="667" t="s">
        <v>691</v>
      </c>
      <c r="E64" s="668"/>
      <c r="F64" s="668"/>
      <c r="G64" s="668"/>
      <c r="H64" s="668"/>
      <c r="I64" s="668"/>
      <c r="J64" s="669"/>
    </row>
    <row r="65" spans="1:10" ht="29" customHeight="1">
      <c r="A65" s="676" t="s">
        <v>687</v>
      </c>
      <c r="B65" s="677"/>
      <c r="C65" s="678"/>
      <c r="D65" s="667" t="s">
        <v>901</v>
      </c>
      <c r="E65" s="668"/>
      <c r="F65" s="668"/>
      <c r="G65" s="668"/>
      <c r="H65" s="668"/>
      <c r="I65" s="668"/>
      <c r="J65" s="669"/>
    </row>
    <row r="66" spans="1:10" ht="29" customHeight="1">
      <c r="A66" s="676" t="s">
        <v>688</v>
      </c>
      <c r="B66" s="677"/>
      <c r="C66" s="678"/>
      <c r="D66" s="667" t="s">
        <v>692</v>
      </c>
      <c r="E66" s="668"/>
      <c r="F66" s="668"/>
      <c r="G66" s="668"/>
      <c r="H66" s="668"/>
      <c r="I66" s="668"/>
      <c r="J66" s="669"/>
    </row>
    <row r="67" spans="1:10" ht="43.25" customHeight="1">
      <c r="A67" s="676" t="s">
        <v>1145</v>
      </c>
      <c r="B67" s="677"/>
      <c r="C67" s="678"/>
      <c r="D67" s="667" t="s">
        <v>863</v>
      </c>
      <c r="E67" s="668"/>
      <c r="F67" s="668"/>
      <c r="G67" s="668"/>
      <c r="H67" s="668"/>
      <c r="I67" s="668"/>
      <c r="J67" s="669"/>
    </row>
    <row r="68" spans="1:10" ht="31.15" customHeight="1">
      <c r="A68" s="676" t="s">
        <v>1146</v>
      </c>
      <c r="B68" s="677"/>
      <c r="C68" s="678"/>
      <c r="D68" s="667" t="s">
        <v>1147</v>
      </c>
      <c r="E68" s="668"/>
      <c r="F68" s="668"/>
      <c r="G68" s="668"/>
      <c r="H68" s="668"/>
      <c r="I68" s="668"/>
      <c r="J68" s="669"/>
    </row>
    <row r="69" spans="1:10" ht="29" customHeight="1">
      <c r="A69" s="676" t="s">
        <v>864</v>
      </c>
      <c r="B69" s="677"/>
      <c r="C69" s="678"/>
      <c r="D69" s="667" t="s">
        <v>693</v>
      </c>
      <c r="E69" s="668"/>
      <c r="F69" s="668"/>
      <c r="G69" s="668"/>
      <c r="H69" s="668"/>
      <c r="I69" s="668"/>
      <c r="J69" s="669"/>
    </row>
    <row r="70" spans="1:10" ht="28.5" customHeight="1">
      <c r="A70" s="676" t="s">
        <v>1089</v>
      </c>
      <c r="B70" s="677"/>
      <c r="C70" s="678"/>
      <c r="D70" s="667" t="s">
        <v>811</v>
      </c>
      <c r="E70" s="668"/>
      <c r="F70" s="668"/>
      <c r="G70" s="668"/>
      <c r="H70" s="668"/>
      <c r="I70" s="668"/>
      <c r="J70" s="669"/>
    </row>
    <row r="71" spans="1:10" ht="45.75" customHeight="1">
      <c r="A71" s="676" t="s">
        <v>689</v>
      </c>
      <c r="B71" s="677"/>
      <c r="C71" s="678"/>
      <c r="D71" s="667" t="s">
        <v>694</v>
      </c>
      <c r="E71" s="668"/>
      <c r="F71" s="668"/>
      <c r="G71" s="668"/>
      <c r="H71" s="668"/>
      <c r="I71" s="668"/>
      <c r="J71" s="669"/>
    </row>
    <row r="72" spans="1:10" ht="34.5" customHeight="1">
      <c r="A72" s="676" t="s">
        <v>1148</v>
      </c>
      <c r="B72" s="677"/>
      <c r="C72" s="678"/>
      <c r="D72" s="667" t="s">
        <v>695</v>
      </c>
      <c r="E72" s="668"/>
      <c r="F72" s="668"/>
      <c r="G72" s="668"/>
      <c r="H72" s="668"/>
      <c r="I72" s="668"/>
      <c r="J72" s="669"/>
    </row>
    <row r="73" spans="1:10" ht="21" customHeight="1">
      <c r="A73" s="676" t="s">
        <v>690</v>
      </c>
      <c r="B73" s="677"/>
      <c r="C73" s="678"/>
      <c r="D73" s="667" t="s">
        <v>696</v>
      </c>
      <c r="E73" s="668"/>
      <c r="F73" s="668"/>
      <c r="G73" s="668"/>
      <c r="H73" s="668"/>
      <c r="I73" s="668"/>
      <c r="J73" s="669"/>
    </row>
    <row r="74" spans="1:10" ht="22.5" customHeight="1">
      <c r="A74" s="670" t="s">
        <v>519</v>
      </c>
      <c r="B74" s="671"/>
      <c r="C74" s="671"/>
      <c r="D74" s="671"/>
      <c r="E74" s="671"/>
      <c r="F74" s="671"/>
      <c r="G74" s="671"/>
      <c r="H74" s="671"/>
      <c r="I74" s="671"/>
      <c r="J74" s="672"/>
    </row>
  </sheetData>
  <sheetProtection algorithmName="SHA-512" hashValue="X8V3EXKcoL+yeCGaGVmOgj5S1ZKtla1B06u6a61OKwOkBaSw5eGf3SzZl7FQrPvuKgnJEym/WGkdGybmalFpsA==" saltValue="KXs+ulwJ5GDeyOs+mowQxA==" spinCount="100000" sheet="1" objects="1" scenarios="1"/>
  <mergeCells count="119">
    <mergeCell ref="E8:J8"/>
    <mergeCell ref="E9:J9"/>
    <mergeCell ref="E10:J10"/>
    <mergeCell ref="F22:H22"/>
    <mergeCell ref="F23:H23"/>
    <mergeCell ref="F24:H24"/>
    <mergeCell ref="A27:D27"/>
    <mergeCell ref="E27:J27"/>
    <mergeCell ref="A22:D22"/>
    <mergeCell ref="A23:D23"/>
    <mergeCell ref="A24:D24"/>
    <mergeCell ref="F17:J17"/>
    <mergeCell ref="F18:H18"/>
    <mergeCell ref="F19:H19"/>
    <mergeCell ref="F20:H20"/>
    <mergeCell ref="F21:H21"/>
    <mergeCell ref="A19:D19"/>
    <mergeCell ref="A8:D9"/>
    <mergeCell ref="A10:D10"/>
    <mergeCell ref="A11:D11"/>
    <mergeCell ref="A18:D18"/>
    <mergeCell ref="A62:J62"/>
    <mergeCell ref="A32:D32"/>
    <mergeCell ref="E32:J32"/>
    <mergeCell ref="E45:J45"/>
    <mergeCell ref="A48:D48"/>
    <mergeCell ref="E48:J48"/>
    <mergeCell ref="A44:D44"/>
    <mergeCell ref="E44:J44"/>
    <mergeCell ref="A45:D45"/>
    <mergeCell ref="E34:J34"/>
    <mergeCell ref="A36:D36"/>
    <mergeCell ref="B61:J61"/>
    <mergeCell ref="A49:J49"/>
    <mergeCell ref="A46:D46"/>
    <mergeCell ref="E46:J46"/>
    <mergeCell ref="E43:H43"/>
    <mergeCell ref="E1:G6"/>
    <mergeCell ref="A31:D31"/>
    <mergeCell ref="E31:J31"/>
    <mergeCell ref="A13:D13"/>
    <mergeCell ref="E13:F13"/>
    <mergeCell ref="A14:D14"/>
    <mergeCell ref="E14:F14"/>
    <mergeCell ref="A15:D15"/>
    <mergeCell ref="E15:F15"/>
    <mergeCell ref="H1:J4"/>
    <mergeCell ref="H5:J6"/>
    <mergeCell ref="A7:J7"/>
    <mergeCell ref="A12:D12"/>
    <mergeCell ref="E11:J11"/>
    <mergeCell ref="E12:J12"/>
    <mergeCell ref="A28:D29"/>
    <mergeCell ref="E28:J28"/>
    <mergeCell ref="E29:J29"/>
    <mergeCell ref="A30:D30"/>
    <mergeCell ref="E30:J30"/>
    <mergeCell ref="A16:J16"/>
    <mergeCell ref="A26:D26"/>
    <mergeCell ref="E26:J26"/>
    <mergeCell ref="A17:D17"/>
    <mergeCell ref="I43:J43"/>
    <mergeCell ref="A40:D40"/>
    <mergeCell ref="E40:J40"/>
    <mergeCell ref="A20:D20"/>
    <mergeCell ref="A21:D21"/>
    <mergeCell ref="A25:J25"/>
    <mergeCell ref="B55:J55"/>
    <mergeCell ref="B56:J56"/>
    <mergeCell ref="B58:J58"/>
    <mergeCell ref="A33:D33"/>
    <mergeCell ref="E33:J33"/>
    <mergeCell ref="A35:D35"/>
    <mergeCell ref="E35:J35"/>
    <mergeCell ref="A39:D39"/>
    <mergeCell ref="E39:J39"/>
    <mergeCell ref="A41:D41"/>
    <mergeCell ref="E41:J41"/>
    <mergeCell ref="A43:D43"/>
    <mergeCell ref="A42:D42"/>
    <mergeCell ref="E42:J42"/>
    <mergeCell ref="A38:D38"/>
    <mergeCell ref="E38:J38"/>
    <mergeCell ref="A37:D37"/>
    <mergeCell ref="E37:J37"/>
    <mergeCell ref="B60:J60"/>
    <mergeCell ref="B50:J50"/>
    <mergeCell ref="B51:J51"/>
    <mergeCell ref="B52:J52"/>
    <mergeCell ref="B53:J53"/>
    <mergeCell ref="B57:J57"/>
    <mergeCell ref="B59:J59"/>
    <mergeCell ref="B54:J54"/>
    <mergeCell ref="A47:D47"/>
    <mergeCell ref="E47:J47"/>
    <mergeCell ref="A34:D34"/>
    <mergeCell ref="E36:J36"/>
    <mergeCell ref="D73:J73"/>
    <mergeCell ref="D67:J67"/>
    <mergeCell ref="D69:J69"/>
    <mergeCell ref="D70:J70"/>
    <mergeCell ref="D71:J71"/>
    <mergeCell ref="D72:J72"/>
    <mergeCell ref="A74:J74"/>
    <mergeCell ref="A63:J63"/>
    <mergeCell ref="A64:C64"/>
    <mergeCell ref="D64:J64"/>
    <mergeCell ref="A65:C65"/>
    <mergeCell ref="A66:C66"/>
    <mergeCell ref="A67:C67"/>
    <mergeCell ref="A69:C69"/>
    <mergeCell ref="A70:C70"/>
    <mergeCell ref="A71:C71"/>
    <mergeCell ref="A72:C72"/>
    <mergeCell ref="A73:C73"/>
    <mergeCell ref="D65:J65"/>
    <mergeCell ref="D66:J66"/>
    <mergeCell ref="A68:C68"/>
    <mergeCell ref="D68:J68"/>
  </mergeCells>
  <phoneticPr fontId="97" type="noConversion"/>
  <conditionalFormatting sqref="E8:J8">
    <cfRule type="containsText" dxfId="87" priority="2" operator="containsText" text="Not Met">
      <formula>NOT(ISERROR(SEARCH("Not Met",E8)))</formula>
    </cfRule>
  </conditionalFormatting>
  <conditionalFormatting sqref="E9:J9">
    <cfRule type="containsText" dxfId="86" priority="1" operator="containsText" text="Not Met">
      <formula>NOT(ISERROR(SEARCH("Not Met",E9)))</formula>
    </cfRule>
  </conditionalFormatting>
  <dataValidations count="7">
    <dataValidation type="whole" allowBlank="1" showInputMessage="1" showErrorMessage="1" prompt="Input conditioned floor area of home " sqref="E13">
      <formula1>0</formula1>
      <formula2>30000</formula2>
    </dataValidation>
    <dataValidation type="whole" showInputMessage="1" showErrorMessage="1" prompt="Input the HERS index WITHOUT active onsite energy generation such as PV, solar thermal or wind." sqref="R28 T28">
      <formula1>30</formula1>
      <formula2>125</formula2>
    </dataValidation>
    <dataValidation type="whole" operator="lessThanOrEqual" allowBlank="1" showInputMessage="1" showErrorMessage="1" error="This HERS index cannot be greater than the HERS index without energy generation._x000a_" prompt="Input the HERS index of the as-built home including any onsite energy generation such as PV, solar thermal or wind." sqref="R29:S29">
      <formula1>R28</formula1>
    </dataValidation>
    <dataValidation type="whole" operator="lessThanOrEqual" allowBlank="1" showInputMessage="1" showErrorMessage="1" error="This HERS index cannot be greater than HERS index without energy production." prompt="Input the HERS index of the as-built home including any onsite energy generation such as PV, solar thermal or wind." sqref="T29:U29">
      <formula1>T28</formula1>
    </dataValidation>
    <dataValidation type="list" allowBlank="1" sqref="E14">
      <formula1>ClimateZones</formula1>
    </dataValidation>
    <dataValidation type="whole" operator="greaterThan" allowBlank="1" showInputMessage="1" showErrorMessage="1" error="Number of bedrooms must be 1 or more" prompt="Input the number of bedrooms" sqref="E15:F15">
      <formula1>0</formula1>
    </dataValidation>
    <dataValidation type="list" allowBlank="1" showInputMessage="1" showErrorMessage="1" sqref="I43:J43">
      <formula1>MailCertTo</formula1>
    </dataValidation>
  </dataValidations>
  <printOptions horizontalCentered="1"/>
  <pageMargins left="0.3" right="0.3" top="0.75" bottom="0.75" header="0.3" footer="0.3"/>
  <pageSetup scale="86" fitToHeight="2"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A288"/>
  <sheetViews>
    <sheetView zoomScale="76" zoomScaleNormal="76" zoomScaleSheetLayoutView="100" zoomScalePageLayoutView="150" workbookViewId="0">
      <pane ySplit="1" topLeftCell="A2" activePane="bottomLeft" state="frozen"/>
      <selection activeCell="C23" sqref="C23:U23"/>
      <selection pane="bottomLeft" activeCell="M17" sqref="M17"/>
    </sheetView>
  </sheetViews>
  <sheetFormatPr defaultColWidth="11.33203125" defaultRowHeight="14.25"/>
  <cols>
    <col min="1" max="1" width="10.73046875" style="137" customWidth="1"/>
    <col min="2" max="2" width="2.9296875" style="137" customWidth="1"/>
    <col min="3" max="3" width="24" style="137" customWidth="1"/>
    <col min="4" max="11" width="7.06640625" style="137" customWidth="1"/>
    <col min="12" max="12" width="15.33203125" style="137" customWidth="1"/>
    <col min="13" max="14" width="16.33203125" style="137" customWidth="1"/>
    <col min="15" max="16" width="15.73046875" style="137" customWidth="1"/>
    <col min="17" max="20" width="7.265625" style="137" customWidth="1"/>
    <col min="21" max="21" width="2.73046875" style="137" hidden="1" customWidth="1"/>
    <col min="22" max="23" width="12.73046875" style="137" hidden="1" customWidth="1"/>
    <col min="24" max="25" width="9.73046875" style="137" hidden="1" customWidth="1"/>
    <col min="26" max="27" width="9.73046875" style="137" customWidth="1"/>
    <col min="28" max="16384" width="11.33203125" style="137"/>
  </cols>
  <sheetData>
    <row r="1" spans="1:27" ht="15" customHeight="1">
      <c r="A1" s="1385" t="s">
        <v>1</v>
      </c>
      <c r="B1" s="1362"/>
      <c r="C1" s="1315" t="s">
        <v>158</v>
      </c>
      <c r="D1" s="1316"/>
      <c r="E1" s="1316"/>
      <c r="F1" s="1316"/>
      <c r="G1" s="1316"/>
      <c r="H1" s="1316"/>
      <c r="I1" s="1316"/>
      <c r="J1" s="1316"/>
      <c r="K1" s="1316"/>
      <c r="L1" s="172" t="s">
        <v>2</v>
      </c>
      <c r="M1" s="172" t="s">
        <v>18</v>
      </c>
      <c r="N1" s="172" t="s">
        <v>14</v>
      </c>
      <c r="O1" s="1362" t="s">
        <v>24</v>
      </c>
      <c r="P1" s="1362"/>
      <c r="Q1" s="1362"/>
      <c r="R1" s="1362"/>
      <c r="S1" s="1362"/>
      <c r="T1" s="1363"/>
      <c r="V1" s="1344" t="s">
        <v>676</v>
      </c>
      <c r="W1" s="1345"/>
      <c r="X1" s="173"/>
      <c r="Y1" s="173"/>
      <c r="Z1" s="173"/>
      <c r="AA1" s="173"/>
    </row>
    <row r="2" spans="1:27" ht="19.899999999999999" customHeight="1">
      <c r="A2" s="1122"/>
      <c r="B2" s="1123"/>
      <c r="C2" s="1124"/>
      <c r="D2" s="1327" t="s">
        <v>1035</v>
      </c>
      <c r="E2" s="1328"/>
      <c r="F2" s="1328"/>
      <c r="G2" s="1329"/>
      <c r="H2" s="1332" t="s">
        <v>159</v>
      </c>
      <c r="I2" s="1333"/>
      <c r="J2" s="1333"/>
      <c r="K2" s="1299" t="str">
        <f>IF('2 Project Information'!E8="","",'2 Project Information'!E8)</f>
        <v/>
      </c>
      <c r="L2" s="1300"/>
      <c r="M2" s="1300"/>
      <c r="N2" s="1300"/>
      <c r="O2" s="1301"/>
      <c r="P2" s="1320" t="s">
        <v>356</v>
      </c>
      <c r="Q2" s="1321"/>
      <c r="R2" s="1321"/>
      <c r="S2" s="1321"/>
      <c r="T2" s="1322"/>
      <c r="V2" s="175"/>
      <c r="W2" s="175"/>
      <c r="X2" s="175"/>
      <c r="Y2" s="175"/>
      <c r="Z2" s="175"/>
      <c r="AA2" s="175"/>
    </row>
    <row r="3" spans="1:27" ht="19.899999999999999" customHeight="1">
      <c r="A3" s="1125"/>
      <c r="B3" s="1126"/>
      <c r="C3" s="1127"/>
      <c r="D3" s="1330"/>
      <c r="E3" s="1330"/>
      <c r="F3" s="1330"/>
      <c r="G3" s="1331"/>
      <c r="H3" s="1334" t="s">
        <v>624</v>
      </c>
      <c r="I3" s="1335"/>
      <c r="J3" s="1335"/>
      <c r="K3" s="1386" t="str">
        <f>IF('2 Project Information'!E9="","",'2 Project Information'!E9)</f>
        <v/>
      </c>
      <c r="L3" s="1387"/>
      <c r="M3" s="1387"/>
      <c r="N3" s="1387"/>
      <c r="O3" s="1388"/>
      <c r="P3" s="1337" t="s">
        <v>357</v>
      </c>
      <c r="Q3" s="1338"/>
      <c r="R3" s="1338"/>
      <c r="S3" s="1323" t="str">
        <f>IF(CZ="","",CZ)</f>
        <v/>
      </c>
      <c r="T3" s="1324"/>
      <c r="V3" s="175"/>
      <c r="W3" s="175"/>
      <c r="X3" s="175"/>
      <c r="Y3" s="175"/>
      <c r="Z3" s="175"/>
      <c r="AA3" s="175"/>
    </row>
    <row r="4" spans="1:27" ht="19.899999999999999" customHeight="1">
      <c r="A4" s="1125"/>
      <c r="B4" s="1126"/>
      <c r="C4" s="1127"/>
      <c r="D4" s="1330"/>
      <c r="E4" s="1330"/>
      <c r="F4" s="1330"/>
      <c r="G4" s="1331"/>
      <c r="H4" s="1336"/>
      <c r="I4" s="1335"/>
      <c r="J4" s="1335"/>
      <c r="K4" s="1317" t="str">
        <f>IF('2 Project Information'!E10="","",'2 Project Information'!E10)</f>
        <v/>
      </c>
      <c r="L4" s="1318"/>
      <c r="M4" s="1318"/>
      <c r="N4" s="1318"/>
      <c r="O4" s="1319"/>
      <c r="P4" s="1339" t="s">
        <v>358</v>
      </c>
      <c r="Q4" s="1340"/>
      <c r="R4" s="1340"/>
      <c r="S4" s="1325" t="str">
        <f>IF(CFA="","",CFA)</f>
        <v/>
      </c>
      <c r="T4" s="1326"/>
      <c r="V4" s="175"/>
      <c r="W4" s="175"/>
      <c r="X4" s="175"/>
      <c r="Y4" s="175"/>
      <c r="Z4" s="175"/>
      <c r="AA4" s="175"/>
    </row>
    <row r="5" spans="1:27" ht="19.899999999999999" customHeight="1">
      <c r="A5" s="974"/>
      <c r="B5" s="1128"/>
      <c r="C5" s="975"/>
      <c r="D5" s="1131" t="str">
        <f>VersionNo.</f>
        <v>Version 2018.01 (May 2018)</v>
      </c>
      <c r="E5" s="1132"/>
      <c r="F5" s="1132"/>
      <c r="G5" s="1132"/>
      <c r="H5" s="1132"/>
      <c r="I5" s="1132"/>
      <c r="J5" s="1132"/>
      <c r="K5" s="1132"/>
      <c r="L5" s="1132"/>
      <c r="M5" s="1132"/>
      <c r="N5" s="1132"/>
      <c r="O5" s="1133"/>
      <c r="P5" s="1129" t="s">
        <v>9</v>
      </c>
      <c r="Q5" s="1130"/>
      <c r="R5" s="1130"/>
      <c r="S5" s="1134" t="str">
        <f>IF(Bedrooms="","",Bedrooms)</f>
        <v/>
      </c>
      <c r="T5" s="1135"/>
      <c r="V5" s="175"/>
      <c r="W5" s="175"/>
      <c r="X5" s="175"/>
      <c r="Y5" s="175"/>
      <c r="Z5" s="175"/>
      <c r="AA5" s="175"/>
    </row>
    <row r="6" spans="1:27" ht="18.75" customHeight="1">
      <c r="A6" s="1160" t="s">
        <v>162</v>
      </c>
      <c r="B6" s="1161"/>
      <c r="C6" s="1161"/>
      <c r="D6" s="1161"/>
      <c r="E6" s="1161"/>
      <c r="F6" s="1161"/>
      <c r="G6" s="1161"/>
      <c r="H6" s="1161"/>
      <c r="I6" s="1161"/>
      <c r="J6" s="1161"/>
      <c r="K6" s="1161"/>
      <c r="L6" s="1161"/>
      <c r="M6" s="1161"/>
      <c r="N6" s="1161"/>
      <c r="O6" s="1161"/>
      <c r="P6" s="1161"/>
      <c r="Q6" s="1161"/>
      <c r="R6" s="1161"/>
      <c r="S6" s="1161"/>
      <c r="T6" s="1162"/>
      <c r="U6" s="1100"/>
      <c r="V6" s="175"/>
      <c r="W6" s="175"/>
      <c r="X6" s="175"/>
      <c r="Y6" s="175"/>
      <c r="Z6" s="175"/>
      <c r="AA6" s="175"/>
    </row>
    <row r="7" spans="1:27" ht="15" customHeight="1">
      <c r="A7" s="1146" t="s">
        <v>231</v>
      </c>
      <c r="B7" s="1147"/>
      <c r="C7" s="1147"/>
      <c r="D7" s="1147"/>
      <c r="E7" s="1147"/>
      <c r="F7" s="1147"/>
      <c r="G7" s="1147"/>
      <c r="H7" s="1147"/>
      <c r="I7" s="1147"/>
      <c r="J7" s="1147"/>
      <c r="K7" s="1147"/>
      <c r="L7" s="1147"/>
      <c r="M7" s="1147"/>
      <c r="N7" s="1147"/>
      <c r="O7" s="1147"/>
      <c r="P7" s="1147"/>
      <c r="Q7" s="1147"/>
      <c r="R7" s="1147"/>
      <c r="S7" s="1147"/>
      <c r="T7" s="1147"/>
      <c r="U7" s="1100"/>
      <c r="V7" s="175"/>
      <c r="W7" s="175"/>
      <c r="X7" s="175"/>
      <c r="Y7" s="175"/>
      <c r="Z7" s="175"/>
      <c r="AA7" s="175"/>
    </row>
    <row r="8" spans="1:27" ht="15" customHeight="1">
      <c r="A8" s="176"/>
      <c r="B8" s="177"/>
      <c r="C8" s="1070" t="s">
        <v>617</v>
      </c>
      <c r="D8" s="1071"/>
      <c r="E8" s="1071"/>
      <c r="F8" s="1071"/>
      <c r="G8" s="1071"/>
      <c r="H8" s="1071"/>
      <c r="I8" s="1071"/>
      <c r="J8" s="1071"/>
      <c r="K8" s="1354"/>
      <c r="L8" s="1163"/>
      <c r="M8" s="1163"/>
      <c r="N8" s="1163"/>
      <c r="O8" s="1302" t="s">
        <v>619</v>
      </c>
      <c r="P8" s="1346"/>
      <c r="Q8" s="1346"/>
      <c r="R8" s="1346"/>
      <c r="S8" s="1346"/>
      <c r="T8" s="1347"/>
      <c r="U8" s="1100"/>
      <c r="V8" s="175"/>
      <c r="W8" s="175"/>
      <c r="X8" s="175"/>
      <c r="Y8" s="175"/>
      <c r="Z8" s="175"/>
      <c r="AA8" s="175"/>
    </row>
    <row r="9" spans="1:27" ht="15" customHeight="1">
      <c r="A9" s="1178" t="s">
        <v>1110</v>
      </c>
      <c r="B9" s="1179"/>
      <c r="C9" s="1358" t="s">
        <v>618</v>
      </c>
      <c r="D9" s="1358"/>
      <c r="E9" s="1358"/>
      <c r="F9" s="178" t="s">
        <v>170</v>
      </c>
      <c r="G9" s="178" t="s">
        <v>171</v>
      </c>
      <c r="H9" s="178" t="s">
        <v>172</v>
      </c>
      <c r="I9" s="178" t="s">
        <v>173</v>
      </c>
      <c r="J9" s="178" t="s">
        <v>169</v>
      </c>
      <c r="K9" s="1164"/>
      <c r="L9" s="1164"/>
      <c r="M9" s="1164"/>
      <c r="N9" s="1164"/>
      <c r="O9" s="1348"/>
      <c r="P9" s="1349"/>
      <c r="Q9" s="1349"/>
      <c r="R9" s="1349"/>
      <c r="S9" s="1349"/>
      <c r="T9" s="1350"/>
      <c r="U9" s="1100"/>
      <c r="V9" s="175"/>
      <c r="W9" s="175"/>
      <c r="X9" s="175"/>
      <c r="Y9" s="175"/>
      <c r="Z9" s="175"/>
      <c r="AA9" s="175"/>
    </row>
    <row r="10" spans="1:27" ht="15" customHeight="1">
      <c r="A10" s="1178"/>
      <c r="B10" s="1179"/>
      <c r="C10" s="1359" t="s">
        <v>3</v>
      </c>
      <c r="D10" s="1360"/>
      <c r="E10" s="1361"/>
      <c r="F10" s="179">
        <v>70</v>
      </c>
      <c r="G10" s="179">
        <v>70</v>
      </c>
      <c r="H10" s="179">
        <v>70</v>
      </c>
      <c r="I10" s="179">
        <v>70</v>
      </c>
      <c r="J10" s="179">
        <v>70</v>
      </c>
      <c r="K10" s="1164"/>
      <c r="L10" s="1164"/>
      <c r="M10" s="1164"/>
      <c r="N10" s="1164"/>
      <c r="O10" s="1348"/>
      <c r="P10" s="1349"/>
      <c r="Q10" s="1349"/>
      <c r="R10" s="1349"/>
      <c r="S10" s="1349"/>
      <c r="T10" s="1350"/>
      <c r="U10" s="1100"/>
      <c r="V10" s="175"/>
      <c r="W10" s="175"/>
      <c r="X10" s="175"/>
      <c r="Y10" s="175"/>
      <c r="Z10" s="175"/>
      <c r="AA10" s="175"/>
    </row>
    <row r="11" spans="1:27" ht="15" customHeight="1">
      <c r="A11" s="1178"/>
      <c r="B11" s="1179"/>
      <c r="C11" s="1359" t="s">
        <v>4</v>
      </c>
      <c r="D11" s="1360"/>
      <c r="E11" s="1361"/>
      <c r="F11" s="179">
        <v>60</v>
      </c>
      <c r="G11" s="179">
        <v>60</v>
      </c>
      <c r="H11" s="179">
        <v>60</v>
      </c>
      <c r="I11" s="179">
        <v>60</v>
      </c>
      <c r="J11" s="179">
        <v>60</v>
      </c>
      <c r="K11" s="1164"/>
      <c r="L11" s="1164"/>
      <c r="M11" s="1164"/>
      <c r="N11" s="1164"/>
      <c r="O11" s="1348"/>
      <c r="P11" s="1349"/>
      <c r="Q11" s="1349"/>
      <c r="R11" s="1349"/>
      <c r="S11" s="1349"/>
      <c r="T11" s="1350"/>
      <c r="U11" s="1100"/>
      <c r="V11" s="175"/>
      <c r="W11" s="175"/>
      <c r="X11" s="175"/>
      <c r="Y11" s="175"/>
      <c r="Z11" s="175"/>
      <c r="AA11" s="175"/>
    </row>
    <row r="12" spans="1:27" ht="15" customHeight="1">
      <c r="A12" s="1178"/>
      <c r="B12" s="1179"/>
      <c r="C12" s="1359" t="s">
        <v>5</v>
      </c>
      <c r="D12" s="1360"/>
      <c r="E12" s="1361"/>
      <c r="F12" s="179">
        <v>51</v>
      </c>
      <c r="G12" s="179">
        <v>54</v>
      </c>
      <c r="H12" s="179">
        <v>55</v>
      </c>
      <c r="I12" s="179">
        <v>54</v>
      </c>
      <c r="J12" s="179">
        <v>53</v>
      </c>
      <c r="K12" s="1164"/>
      <c r="L12" s="1164"/>
      <c r="M12" s="1164"/>
      <c r="N12" s="1164"/>
      <c r="O12" s="1348"/>
      <c r="P12" s="1349"/>
      <c r="Q12" s="1349"/>
      <c r="R12" s="1349"/>
      <c r="S12" s="1349"/>
      <c r="T12" s="1350"/>
      <c r="U12" s="1100"/>
      <c r="V12" s="175"/>
      <c r="W12" s="175"/>
      <c r="X12" s="175"/>
      <c r="Y12" s="175"/>
      <c r="Z12" s="175"/>
      <c r="AA12" s="175"/>
    </row>
    <row r="13" spans="1:27" ht="15" customHeight="1">
      <c r="A13" s="1180"/>
      <c r="B13" s="1181"/>
      <c r="C13" s="1359" t="s">
        <v>6</v>
      </c>
      <c r="D13" s="1360"/>
      <c r="E13" s="1361"/>
      <c r="F13" s="179">
        <f>ROUND(CZ3_Gold*80%,0)</f>
        <v>41</v>
      </c>
      <c r="G13" s="179">
        <f>ROUND(CZ4_Gold*80%,0)</f>
        <v>43</v>
      </c>
      <c r="H13" s="179">
        <f>ROUND(CZ5_Gold*80%,0)</f>
        <v>44</v>
      </c>
      <c r="I13" s="179">
        <f>ROUND(CZ6_Gold*80%,0)</f>
        <v>43</v>
      </c>
      <c r="J13" s="179">
        <f>ROUND(CZ7_Gold*80%,0)</f>
        <v>42</v>
      </c>
      <c r="K13" s="1165"/>
      <c r="L13" s="1165"/>
      <c r="M13" s="1165"/>
      <c r="N13" s="1165"/>
      <c r="O13" s="1351"/>
      <c r="P13" s="1352"/>
      <c r="Q13" s="1352"/>
      <c r="R13" s="1352"/>
      <c r="S13" s="1352"/>
      <c r="T13" s="1353"/>
      <c r="U13" s="1100"/>
      <c r="V13" s="175"/>
      <c r="W13" s="175"/>
      <c r="X13" s="175"/>
      <c r="Y13" s="175"/>
      <c r="Z13" s="175"/>
      <c r="AA13" s="175"/>
    </row>
    <row r="14" spans="1:27" ht="84.5" customHeight="1">
      <c r="A14" s="187" t="s">
        <v>1107</v>
      </c>
      <c r="B14" s="496"/>
      <c r="C14" s="1309" t="s">
        <v>1122</v>
      </c>
      <c r="D14" s="1364"/>
      <c r="E14" s="1364"/>
      <c r="F14" s="1364"/>
      <c r="G14" s="1364"/>
      <c r="H14" s="1364"/>
      <c r="I14" s="1364"/>
      <c r="J14" s="1364"/>
      <c r="K14" s="1365"/>
      <c r="L14" s="772" t="s">
        <v>1119</v>
      </c>
      <c r="M14" s="795" t="s">
        <v>845</v>
      </c>
      <c r="N14" s="795" t="s">
        <v>891</v>
      </c>
      <c r="O14" s="1302" t="s">
        <v>846</v>
      </c>
      <c r="P14" s="787"/>
      <c r="Q14" s="787"/>
      <c r="R14" s="787"/>
      <c r="S14" s="787"/>
      <c r="T14" s="788"/>
      <c r="U14" s="1100"/>
      <c r="V14" s="175"/>
      <c r="W14" s="175"/>
      <c r="X14" s="175"/>
      <c r="Y14" s="175"/>
      <c r="Z14" s="175"/>
      <c r="AA14" s="175"/>
    </row>
    <row r="15" spans="1:27" ht="16.149999999999999" customHeight="1">
      <c r="A15" s="783"/>
      <c r="B15" s="784"/>
      <c r="C15" s="1151" t="s">
        <v>565</v>
      </c>
      <c r="D15" s="1152"/>
      <c r="E15" s="1153"/>
      <c r="F15" s="498" t="s">
        <v>170</v>
      </c>
      <c r="G15" s="498" t="s">
        <v>171</v>
      </c>
      <c r="H15" s="498" t="s">
        <v>172</v>
      </c>
      <c r="I15" s="498" t="s">
        <v>173</v>
      </c>
      <c r="J15" s="498" t="s">
        <v>169</v>
      </c>
      <c r="K15" s="796"/>
      <c r="L15" s="773"/>
      <c r="M15" s="774"/>
      <c r="N15" s="774"/>
      <c r="O15" s="1303"/>
      <c r="P15" s="1304"/>
      <c r="Q15" s="1304"/>
      <c r="R15" s="1304"/>
      <c r="S15" s="1304"/>
      <c r="T15" s="1305"/>
      <c r="U15" s="1100"/>
      <c r="V15" s="175"/>
      <c r="W15" s="175"/>
      <c r="X15" s="175"/>
      <c r="Y15" s="175"/>
      <c r="Z15" s="175"/>
      <c r="AA15" s="175"/>
    </row>
    <row r="16" spans="1:27" ht="16.149999999999999" customHeight="1">
      <c r="A16" s="785"/>
      <c r="B16" s="784"/>
      <c r="C16" s="1139" t="s">
        <v>3</v>
      </c>
      <c r="D16" s="1140"/>
      <c r="E16" s="1141"/>
      <c r="F16" s="499">
        <v>70</v>
      </c>
      <c r="G16" s="499">
        <v>70</v>
      </c>
      <c r="H16" s="499">
        <v>70</v>
      </c>
      <c r="I16" s="499">
        <v>70</v>
      </c>
      <c r="J16" s="499">
        <v>70</v>
      </c>
      <c r="K16" s="797"/>
      <c r="L16" s="773"/>
      <c r="M16" s="774"/>
      <c r="N16" s="774"/>
      <c r="O16" s="1303"/>
      <c r="P16" s="1304"/>
      <c r="Q16" s="1304"/>
      <c r="R16" s="1304"/>
      <c r="S16" s="1304"/>
      <c r="T16" s="1305"/>
      <c r="U16" s="1100"/>
      <c r="V16" s="175"/>
      <c r="W16" s="175"/>
      <c r="X16" s="175"/>
      <c r="Y16" s="175"/>
      <c r="Z16" s="175"/>
      <c r="AA16" s="175"/>
    </row>
    <row r="17" spans="1:27" ht="16.149999999999999" customHeight="1">
      <c r="A17" s="785"/>
      <c r="B17" s="784"/>
      <c r="C17" s="1139" t="s">
        <v>564</v>
      </c>
      <c r="D17" s="1140"/>
      <c r="E17" s="1141"/>
      <c r="F17" s="499">
        <v>60</v>
      </c>
      <c r="G17" s="499">
        <v>60</v>
      </c>
      <c r="H17" s="499">
        <v>60</v>
      </c>
      <c r="I17" s="499">
        <v>60</v>
      </c>
      <c r="J17" s="499">
        <v>60</v>
      </c>
      <c r="K17" s="797"/>
      <c r="L17" s="773"/>
      <c r="M17" s="516"/>
      <c r="N17" s="516"/>
      <c r="O17" s="1303"/>
      <c r="P17" s="1304"/>
      <c r="Q17" s="1304"/>
      <c r="R17" s="1304"/>
      <c r="S17" s="1304"/>
      <c r="T17" s="1305"/>
      <c r="U17" s="1100"/>
      <c r="V17" s="175"/>
      <c r="W17" s="175"/>
      <c r="X17" s="175"/>
      <c r="Y17" s="175"/>
      <c r="Z17" s="175"/>
      <c r="AA17" s="175"/>
    </row>
    <row r="18" spans="1:27" ht="16.149999999999999" hidden="1" customHeight="1">
      <c r="A18" s="497"/>
      <c r="B18" s="181"/>
      <c r="C18" s="1341"/>
      <c r="D18" s="1342"/>
      <c r="E18" s="1342"/>
      <c r="F18" s="512"/>
      <c r="G18" s="512"/>
      <c r="H18" s="512"/>
      <c r="I18" s="512"/>
      <c r="J18" s="512"/>
      <c r="K18" s="513"/>
      <c r="L18" s="520"/>
      <c r="M18" s="482"/>
      <c r="N18" s="482"/>
      <c r="O18" s="1303"/>
      <c r="P18" s="1304"/>
      <c r="Q18" s="1304"/>
      <c r="R18" s="1304"/>
      <c r="S18" s="1304"/>
      <c r="T18" s="1305"/>
      <c r="U18" s="1100"/>
      <c r="V18" s="175"/>
      <c r="W18" s="175"/>
      <c r="X18" s="175"/>
      <c r="Y18" s="175"/>
      <c r="Z18" s="175"/>
      <c r="AA18" s="175"/>
    </row>
    <row r="19" spans="1:27" ht="16.149999999999999" hidden="1" customHeight="1">
      <c r="A19" s="497"/>
      <c r="B19" s="181"/>
      <c r="C19" s="504"/>
      <c r="D19" s="505"/>
      <c r="E19" s="505"/>
      <c r="F19" s="506"/>
      <c r="G19" s="506"/>
      <c r="H19" s="506"/>
      <c r="I19" s="506"/>
      <c r="J19" s="506"/>
      <c r="K19" s="483"/>
      <c r="L19" s="520"/>
      <c r="M19" s="507"/>
      <c r="N19" s="507"/>
      <c r="O19" s="1303"/>
      <c r="P19" s="1304"/>
      <c r="Q19" s="1304"/>
      <c r="R19" s="1304"/>
      <c r="S19" s="1304"/>
      <c r="T19" s="1305"/>
      <c r="U19" s="1100"/>
      <c r="V19" s="175"/>
      <c r="W19" s="175"/>
      <c r="X19" s="175"/>
      <c r="Y19" s="175"/>
      <c r="Z19" s="175"/>
      <c r="AA19" s="175"/>
    </row>
    <row r="20" spans="1:27" ht="16.149999999999999" hidden="1" customHeight="1">
      <c r="A20" s="1166" t="s">
        <v>1117</v>
      </c>
      <c r="B20" s="1167"/>
      <c r="C20" s="1167"/>
      <c r="D20" s="1167"/>
      <c r="E20" s="1167"/>
      <c r="F20" s="1167"/>
      <c r="G20" s="1167"/>
      <c r="H20" s="1167"/>
      <c r="I20" s="1167"/>
      <c r="J20" s="1167"/>
      <c r="K20" s="1168"/>
      <c r="L20" s="182"/>
      <c r="M20" s="183">
        <f>IF(HERS_Claimed_WO="",0,IF(HERS_Claimed_WO&gt;70,0,IF(AND(HERS_Claimed_WO&gt;60,HERS_Claimed_WO&lt;=70),1,IF(HERS_Claimed_WO&lt;70,2,"??"))))</f>
        <v>0</v>
      </c>
      <c r="N20" s="183">
        <f>IF(HERS_Verified_WO="",0,IF(HERS_Verified_WO&gt;70,0,IF(AND(HERS_Verified_WO&gt;60,HERS_Verified_WO&lt;=70),1,IF(HERS_Verified_WO&lt;70,2,"??"))))</f>
        <v>0</v>
      </c>
      <c r="O20" s="1303"/>
      <c r="P20" s="1304"/>
      <c r="Q20" s="1304"/>
      <c r="R20" s="1304"/>
      <c r="S20" s="1304"/>
      <c r="T20" s="1305"/>
      <c r="U20" s="1100"/>
      <c r="V20" s="175"/>
      <c r="W20" s="175"/>
      <c r="X20" s="175"/>
      <c r="Y20" s="175"/>
      <c r="Z20" s="175"/>
      <c r="AA20" s="175"/>
    </row>
    <row r="21" spans="1:27" ht="16.149999999999999" customHeight="1">
      <c r="A21" s="781" t="s">
        <v>1109</v>
      </c>
      <c r="B21" s="782"/>
      <c r="C21" s="1157" t="s">
        <v>1109</v>
      </c>
      <c r="D21" s="1158"/>
      <c r="E21" s="1158"/>
      <c r="F21" s="1158"/>
      <c r="G21" s="1158"/>
      <c r="H21" s="1158"/>
      <c r="I21" s="1158"/>
      <c r="J21" s="1158"/>
      <c r="K21" s="1159"/>
      <c r="L21" s="521" t="s">
        <v>1109</v>
      </c>
      <c r="M21" s="524"/>
      <c r="N21" s="525"/>
      <c r="O21" s="1306"/>
      <c r="P21" s="1307"/>
      <c r="Q21" s="1307"/>
      <c r="R21" s="1307"/>
      <c r="S21" s="1307"/>
      <c r="T21" s="1308"/>
      <c r="U21" s="1100"/>
      <c r="V21" s="175"/>
      <c r="W21" s="175"/>
      <c r="X21" s="175"/>
      <c r="Y21" s="175"/>
      <c r="Z21" s="175"/>
      <c r="AA21" s="175"/>
    </row>
    <row r="22" spans="1:27" ht="16.5" hidden="1" customHeight="1">
      <c r="U22" s="1100"/>
      <c r="V22" s="175"/>
      <c r="W22" s="175"/>
      <c r="X22" s="175"/>
      <c r="Y22" s="175"/>
      <c r="Z22" s="175"/>
      <c r="AA22" s="175"/>
    </row>
    <row r="23" spans="1:27" s="495" customFormat="1" ht="45" customHeight="1">
      <c r="A23" s="187" t="s">
        <v>1108</v>
      </c>
      <c r="B23" s="188"/>
      <c r="C23" s="786" t="s">
        <v>1121</v>
      </c>
      <c r="D23" s="787"/>
      <c r="E23" s="787"/>
      <c r="F23" s="787"/>
      <c r="G23" s="787"/>
      <c r="H23" s="787"/>
      <c r="I23" s="787"/>
      <c r="J23" s="787"/>
      <c r="K23" s="788"/>
      <c r="L23" s="772" t="s">
        <v>1120</v>
      </c>
      <c r="M23" s="779" t="s">
        <v>1124</v>
      </c>
      <c r="N23" s="779" t="s">
        <v>1124</v>
      </c>
      <c r="O23" s="775" t="s">
        <v>1115</v>
      </c>
      <c r="P23" s="776"/>
      <c r="Q23" s="776"/>
      <c r="R23" s="776"/>
      <c r="S23" s="776"/>
      <c r="T23" s="777"/>
      <c r="U23" s="1100"/>
      <c r="V23" s="494"/>
      <c r="W23" s="494"/>
      <c r="X23" s="494"/>
      <c r="Y23" s="494"/>
      <c r="Z23" s="494"/>
      <c r="AA23" s="494"/>
    </row>
    <row r="24" spans="1:27" s="495" customFormat="1" ht="16.5" customHeight="1">
      <c r="A24" s="497"/>
      <c r="B24" s="522"/>
      <c r="C24" s="501"/>
      <c r="D24" s="501"/>
      <c r="E24" s="501"/>
      <c r="F24" s="501"/>
      <c r="G24" s="501"/>
      <c r="H24" s="501"/>
      <c r="I24" s="501"/>
      <c r="J24" s="501"/>
      <c r="K24" s="502"/>
      <c r="L24" s="773"/>
      <c r="M24" s="780"/>
      <c r="N24" s="780"/>
      <c r="O24" s="778"/>
      <c r="P24" s="776"/>
      <c r="Q24" s="776"/>
      <c r="R24" s="776"/>
      <c r="S24" s="776"/>
      <c r="T24" s="777"/>
      <c r="U24" s="1100"/>
      <c r="V24" s="494"/>
      <c r="W24" s="494"/>
      <c r="X24" s="494"/>
      <c r="Y24" s="494"/>
      <c r="Z24" s="494"/>
      <c r="AA24" s="494"/>
    </row>
    <row r="25" spans="1:27" s="495" customFormat="1" ht="16.5" customHeight="1">
      <c r="A25" s="497"/>
      <c r="B25" s="522"/>
      <c r="C25" s="789" t="s">
        <v>1111</v>
      </c>
      <c r="D25" s="790"/>
      <c r="E25" s="790"/>
      <c r="F25" s="790"/>
      <c r="G25" s="790"/>
      <c r="H25" s="790"/>
      <c r="I25" s="790"/>
      <c r="J25" s="790"/>
      <c r="K25" s="791"/>
      <c r="L25" s="773"/>
      <c r="M25" s="528"/>
      <c r="N25" s="528"/>
      <c r="O25" s="778"/>
      <c r="P25" s="776"/>
      <c r="Q25" s="776"/>
      <c r="R25" s="776"/>
      <c r="S25" s="776"/>
      <c r="T25" s="777"/>
      <c r="U25" s="1100"/>
      <c r="V25" s="494"/>
      <c r="W25" s="494"/>
      <c r="X25" s="494"/>
      <c r="Y25" s="494"/>
      <c r="Z25" s="494"/>
      <c r="AA25" s="494"/>
    </row>
    <row r="26" spans="1:27" s="495" customFormat="1" ht="16.5" customHeight="1">
      <c r="A26" s="497"/>
      <c r="B26" s="522"/>
      <c r="C26" s="789" t="s">
        <v>1112</v>
      </c>
      <c r="D26" s="790"/>
      <c r="E26" s="790"/>
      <c r="F26" s="790"/>
      <c r="G26" s="790"/>
      <c r="H26" s="790"/>
      <c r="I26" s="790"/>
      <c r="J26" s="790"/>
      <c r="K26" s="791"/>
      <c r="L26" s="773"/>
      <c r="M26" s="529"/>
      <c r="N26" s="529"/>
      <c r="O26" s="778"/>
      <c r="P26" s="776"/>
      <c r="Q26" s="776"/>
      <c r="R26" s="776"/>
      <c r="S26" s="776"/>
      <c r="T26" s="777"/>
      <c r="U26" s="1100"/>
      <c r="V26" s="494"/>
      <c r="W26" s="494"/>
      <c r="X26" s="494"/>
      <c r="Y26" s="494"/>
      <c r="Z26" s="494"/>
      <c r="AA26" s="494"/>
    </row>
    <row r="27" spans="1:27" s="495" customFormat="1" ht="16.5" customHeight="1">
      <c r="A27" s="497"/>
      <c r="B27" s="522"/>
      <c r="C27" s="792" t="s">
        <v>1113</v>
      </c>
      <c r="D27" s="793"/>
      <c r="E27" s="793"/>
      <c r="F27" s="793"/>
      <c r="G27" s="793"/>
      <c r="H27" s="793"/>
      <c r="I27" s="793"/>
      <c r="J27" s="793"/>
      <c r="K27" s="794"/>
      <c r="L27" s="774"/>
      <c r="M27" s="490" t="str">
        <f>IF((M25-M26)&gt;0,"Pass","Does Not Pass")</f>
        <v>Does Not Pass</v>
      </c>
      <c r="N27" s="490" t="str">
        <f>IF((N25-N26)&gt;0,"Pass","Does Not Pass")</f>
        <v>Does Not Pass</v>
      </c>
      <c r="O27" s="778"/>
      <c r="P27" s="776"/>
      <c r="Q27" s="776"/>
      <c r="R27" s="776"/>
      <c r="S27" s="776"/>
      <c r="T27" s="777"/>
      <c r="U27" s="1100"/>
      <c r="V27" s="494"/>
      <c r="W27" s="494"/>
      <c r="X27" s="494"/>
      <c r="Y27" s="494"/>
      <c r="Z27" s="494"/>
      <c r="AA27" s="494"/>
    </row>
    <row r="28" spans="1:27" s="495" customFormat="1" ht="16.5" hidden="1" customHeight="1">
      <c r="A28" s="497"/>
      <c r="B28" s="522"/>
      <c r="C28" s="501"/>
      <c r="D28" s="501"/>
      <c r="E28" s="501"/>
      <c r="F28" s="501"/>
      <c r="G28" s="501"/>
      <c r="H28" s="501"/>
      <c r="I28" s="501"/>
      <c r="J28" s="501"/>
      <c r="K28" s="502"/>
      <c r="L28" s="774"/>
      <c r="M28" s="490"/>
      <c r="N28" s="490"/>
      <c r="O28" s="778"/>
      <c r="P28" s="776"/>
      <c r="Q28" s="776"/>
      <c r="R28" s="776"/>
      <c r="S28" s="776"/>
      <c r="T28" s="777"/>
      <c r="U28" s="1100"/>
      <c r="V28" s="494"/>
      <c r="W28" s="494"/>
      <c r="X28" s="494"/>
      <c r="Y28" s="494"/>
      <c r="Z28" s="494"/>
      <c r="AA28" s="494"/>
    </row>
    <row r="29" spans="1:27" s="495" customFormat="1" ht="16.5" customHeight="1">
      <c r="A29" s="497"/>
      <c r="B29" s="522"/>
      <c r="C29" s="789" t="s">
        <v>1114</v>
      </c>
      <c r="D29" s="790"/>
      <c r="E29" s="790"/>
      <c r="F29" s="790"/>
      <c r="G29" s="790"/>
      <c r="H29" s="790"/>
      <c r="I29" s="790"/>
      <c r="J29" s="790"/>
      <c r="K29" s="791"/>
      <c r="L29" s="774"/>
      <c r="M29" s="490" t="str">
        <f>IF(AND(HERS_Claimed_WO&lt;71,M27="Pass"),"Pass","Does Not Pass")</f>
        <v>Does Not Pass</v>
      </c>
      <c r="N29" s="490" t="str">
        <f>IF(AND(HERS_Verified_WO&lt;71,N27="Pass"),"Pass","Does Not Pass")</f>
        <v>Does Not Pass</v>
      </c>
      <c r="O29" s="778"/>
      <c r="P29" s="776"/>
      <c r="Q29" s="776"/>
      <c r="R29" s="776"/>
      <c r="S29" s="776"/>
      <c r="T29" s="777"/>
      <c r="U29" s="1100"/>
      <c r="V29" s="494"/>
      <c r="W29" s="494"/>
      <c r="X29" s="494"/>
      <c r="Y29" s="494"/>
      <c r="Z29" s="494"/>
      <c r="AA29" s="494"/>
    </row>
    <row r="30" spans="1:27" s="495" customFormat="1" ht="16.5" customHeight="1">
      <c r="A30" s="500"/>
      <c r="B30" s="523"/>
      <c r="C30" s="501"/>
      <c r="D30" s="501"/>
      <c r="E30" s="501"/>
      <c r="F30" s="501"/>
      <c r="G30" s="501"/>
      <c r="H30" s="501"/>
      <c r="I30" s="501"/>
      <c r="J30" s="501"/>
      <c r="K30" s="502"/>
      <c r="L30" s="489"/>
      <c r="M30" s="490"/>
      <c r="N30" s="490"/>
      <c r="O30" s="491"/>
      <c r="P30" s="492"/>
      <c r="Q30" s="492"/>
      <c r="R30" s="492"/>
      <c r="S30" s="492"/>
      <c r="T30" s="493"/>
      <c r="U30" s="1100"/>
      <c r="V30" s="494"/>
      <c r="W30" s="494"/>
      <c r="X30" s="494"/>
      <c r="Y30" s="494"/>
      <c r="Z30" s="494"/>
      <c r="AA30" s="494"/>
    </row>
    <row r="31" spans="1:27" ht="16.149999999999999" hidden="1" customHeight="1">
      <c r="A31" s="1166" t="s">
        <v>1118</v>
      </c>
      <c r="B31" s="1167"/>
      <c r="C31" s="1167"/>
      <c r="D31" s="1167"/>
      <c r="E31" s="1167"/>
      <c r="F31" s="1167"/>
      <c r="G31" s="1167"/>
      <c r="H31" s="1167"/>
      <c r="I31" s="1167"/>
      <c r="J31" s="1167"/>
      <c r="K31" s="1168"/>
      <c r="L31" s="182"/>
      <c r="M31" s="183">
        <f>IF(M29="Pass",2,0)</f>
        <v>0</v>
      </c>
      <c r="N31" s="183">
        <f>IF(N29="Pass",2,0)</f>
        <v>0</v>
      </c>
      <c r="O31" s="1241"/>
      <c r="P31" s="1242"/>
      <c r="Q31" s="1242"/>
      <c r="R31" s="1242"/>
      <c r="S31" s="1242"/>
      <c r="T31" s="1243"/>
      <c r="U31" s="1100"/>
      <c r="V31" s="175"/>
      <c r="W31" s="175"/>
      <c r="X31" s="175"/>
      <c r="Y31" s="175"/>
      <c r="Z31" s="175"/>
      <c r="AA31" s="175"/>
    </row>
    <row r="32" spans="1:27" s="495" customFormat="1" ht="16.5" hidden="1" customHeight="1">
      <c r="A32" s="503"/>
      <c r="B32" s="501"/>
      <c r="C32" s="501"/>
      <c r="D32" s="501"/>
      <c r="E32" s="501"/>
      <c r="F32" s="501"/>
      <c r="G32" s="501"/>
      <c r="H32" s="501"/>
      <c r="I32" s="501"/>
      <c r="J32" s="501"/>
      <c r="K32" s="502"/>
      <c r="L32" s="489"/>
      <c r="M32" s="490"/>
      <c r="N32" s="490"/>
      <c r="O32" s="491"/>
      <c r="P32" s="492"/>
      <c r="Q32" s="492"/>
      <c r="R32" s="492"/>
      <c r="S32" s="492"/>
      <c r="T32" s="493"/>
      <c r="U32" s="1100"/>
      <c r="V32" s="494"/>
      <c r="W32" s="494"/>
      <c r="X32" s="494"/>
      <c r="Y32" s="494"/>
      <c r="Z32" s="494"/>
      <c r="AA32" s="494"/>
    </row>
    <row r="33" spans="1:27" s="495" customFormat="1" ht="16.5" hidden="1" customHeight="1">
      <c r="A33" s="1244" t="s">
        <v>1116</v>
      </c>
      <c r="B33" s="1245"/>
      <c r="C33" s="1245"/>
      <c r="D33" s="1245"/>
      <c r="E33" s="1245"/>
      <c r="F33" s="1245"/>
      <c r="G33" s="1245"/>
      <c r="H33" s="1245"/>
      <c r="I33" s="1245"/>
      <c r="J33" s="1245"/>
      <c r="K33" s="1246"/>
      <c r="L33" s="518"/>
      <c r="M33" s="519">
        <f>MAX(Prac_1.1.1a_Test_Claimed_Level,Prac_1.1.1b_Test_Claimed_Level)</f>
        <v>0</v>
      </c>
      <c r="N33" s="519">
        <f>MAX(Prac_1.1.1a_Test_Awarded_Level,Prac_1.1.1b_Test_Awarded_Level)</f>
        <v>0</v>
      </c>
      <c r="O33" s="491"/>
      <c r="P33" s="492"/>
      <c r="Q33" s="492"/>
      <c r="R33" s="492"/>
      <c r="S33" s="492"/>
      <c r="T33" s="493"/>
      <c r="U33" s="1100"/>
      <c r="V33" s="494"/>
      <c r="W33" s="494"/>
      <c r="X33" s="494"/>
      <c r="Y33" s="494"/>
      <c r="Z33" s="494"/>
      <c r="AA33" s="494"/>
    </row>
    <row r="34" spans="1:27" s="495" customFormat="1" ht="16.5" hidden="1" customHeight="1">
      <c r="A34" s="503"/>
      <c r="B34" s="501"/>
      <c r="C34" s="501"/>
      <c r="D34" s="501"/>
      <c r="E34" s="501"/>
      <c r="F34" s="501"/>
      <c r="G34" s="501"/>
      <c r="H34" s="501"/>
      <c r="I34" s="501"/>
      <c r="J34" s="501"/>
      <c r="K34" s="502"/>
      <c r="L34" s="489"/>
      <c r="M34" s="490"/>
      <c r="N34" s="490"/>
      <c r="O34" s="491"/>
      <c r="P34" s="492"/>
      <c r="Q34" s="492"/>
      <c r="R34" s="492"/>
      <c r="S34" s="492"/>
      <c r="T34" s="493"/>
      <c r="U34" s="1100"/>
      <c r="V34" s="494"/>
      <c r="W34" s="494"/>
      <c r="X34" s="494"/>
      <c r="Y34" s="494"/>
      <c r="Z34" s="494"/>
      <c r="AA34" s="494"/>
    </row>
    <row r="35" spans="1:27" s="495" customFormat="1" ht="16.5" hidden="1" customHeight="1">
      <c r="A35" s="503"/>
      <c r="B35" s="501"/>
      <c r="C35" s="501"/>
      <c r="D35" s="501"/>
      <c r="E35" s="501"/>
      <c r="F35" s="501"/>
      <c r="G35" s="501"/>
      <c r="H35" s="501"/>
      <c r="I35" s="501"/>
      <c r="J35" s="501"/>
      <c r="K35" s="502"/>
      <c r="L35" s="489"/>
      <c r="M35" s="490"/>
      <c r="N35" s="490"/>
      <c r="O35" s="491"/>
      <c r="P35" s="492"/>
      <c r="Q35" s="492"/>
      <c r="R35" s="492"/>
      <c r="S35" s="492"/>
      <c r="T35" s="493"/>
      <c r="U35" s="1100"/>
      <c r="V35" s="494"/>
      <c r="W35" s="494"/>
      <c r="X35" s="494"/>
      <c r="Y35" s="494"/>
      <c r="Z35" s="494"/>
      <c r="AA35" s="494"/>
    </row>
    <row r="36" spans="1:27" s="495" customFormat="1" ht="16.5" hidden="1" customHeight="1">
      <c r="A36" s="1166" t="s">
        <v>436</v>
      </c>
      <c r="B36" s="1167"/>
      <c r="C36" s="1167"/>
      <c r="D36" s="1167"/>
      <c r="E36" s="1167"/>
      <c r="F36" s="1167"/>
      <c r="G36" s="1167"/>
      <c r="H36" s="1167"/>
      <c r="I36" s="1167"/>
      <c r="J36" s="1167"/>
      <c r="K36" s="1168"/>
      <c r="L36" s="182"/>
      <c r="M36" s="183" t="str">
        <f>IF(Prac_1.1.1_Test_Claimed_Overall=0,"Cannot Certify",IF(Prac_1.1.1_Test_Claimed_Overall=1,"Bronze",IF(HERS_Claimed_AsBuilt="","HERS Index?",IF(AND(CZ=3,HERS_Claimed_AsBuilt&lt;=CZ3_Emerald),"Emerald",IF(AND(CZ=3,HERS_Claimed_AsBuilt&lt;=CZ3_Gold),"Gold",IF(AND(CZ=3,HERS_Claimed_AsBuilt&lt;=CZ3_Silver),"Silver",IF(AND(CZ=3,HERS_Claimed_AsBuilt&lt;=CZ3_Bronze),"Bronze",IF(AND(CZ=4,HERS_Claimed_AsBuilt&lt;=CZ4_Emerald),"Emerald",IF(AND(CZ=4,HERS_Claimed_AsBuilt&lt;=CZ4_Gold),"Gold",IF(AND(CZ=4,HERS_Claimed_AsBuilt&lt;=CZ4_Silver),"Silver",IF(AND(CZ=4,HERS_Claimed_AsBuilt&lt;=CZ4_Bronze),"Bronze",IF(AND(CZ=5,HERS_Claimed_AsBuilt&lt;=CZ5_Emerald),"Emerald",IF(AND(CZ=5,HERS_Claimed_AsBuilt&lt;=CZ5_Gold),"Gold",IF(AND(CZ=5,HERS_Claimed_AsBuilt&lt;=CZ5_Silver),"Silver",IF(AND(CZ=5,HERS_Claimed_AsBuilt&lt;=CZ5_Bronze),"Bronze",IF(AND(CZ=6,HERS_Claimed_AsBuilt&lt;=CZ6_Emerald),"Emerald",IF(AND(CZ=6,HERS_Claimed_AsBuilt&lt;=CZ6_Gold),"Gold",IF(AND(CZ=6,HERS_Claimed_AsBuilt&lt;=CZ6_Silver),"Silver",IF(AND(CZ=6,HERS_Claimed_AsBuilt&lt;=CZ6_Bronze),"Bronze",IF(AND(CZ=7,HERS_Claimed_AsBuilt&lt;=CZ7_Emerald),"Emerald",IF(AND(CZ=7,HERS_Claimed_AsBuilt&lt;=CZ7_Gold),"Gold",IF(AND(CZ=7,HERS_Claimed_AsBuilt&lt;=CZ7_Silver),"Silver",IF(AND(CZ=7,HERS_Claimed_AsBuilt&lt;=CZ7_Bronze),"Bronze","Cannot Certify")))))))))))))))))))))))</f>
        <v>Cannot Certify</v>
      </c>
      <c r="N36" s="183" t="str">
        <f>IF(Prac_1.1.1_Test_Awarded_Overall=0,"Cannot Certify",IF(Prac_1.1.1_Test_Awarded_Overall=1,"Bronze",IF(HERS_Verified_AsBuilt="","HERS Index?",IF(AND(CZ=3,HERS_Verified_AsBuilt&lt;=CZ3_Emerald),"Emerald",IF(AND(CZ=3,HERS_Verified_AsBuilt&lt;=CZ3_Gold),"Gold",IF(AND(CZ=3,HERS_Verified_AsBuilt&lt;=CZ3_Silver),"Silver",IF(AND(CZ=3,HERS_Verified_AsBuilt&lt;=CZ3_Bronze),"Bronze",IF(AND(CZ=4,HERS_Verified_AsBuilt&lt;=CZ4_Emerald),"Emerald",IF(AND(CZ=4,HERS_Verified_AsBuilt&lt;=CZ4_Gold),"Gold",IF(AND(CZ=4,HERS_Verified_AsBuilt&lt;=CZ4_Silver),"Silver",IF(AND(CZ=4,HERS_Verified_AsBuilt&lt;=CZ4_Bronze),"Bronze",IF(AND(CZ=5,HERS_Verified_AsBuilt&lt;=CZ5_Emerald),"Emerald",IF(AND(CZ=5,HERS_Verified_AsBuilt&lt;=CZ5_Gold),"Gold",IF(AND(CZ=5,HERS_Verified_AsBuilt&lt;=CZ5_Silver),"Silver",IF(AND(CZ=5,HERS_Verified_AsBuilt&lt;=CZ5_Bronze),"Bronze",IF(AND(CZ=6,HERS_Verified_AsBuilt&lt;=CZ6_Emerald),"Emerald",IF(AND(CZ=6,HERS_Verified_AsBuilt&lt;=CZ6_Gold),"Gold",IF(AND(CZ=6,HERS_Verified_AsBuilt&lt;=CZ6_Silver),"Silver",IF(AND(CZ=6,HERS_Verified_AsBuilt&lt;=CZ6_Bronze),"Bronze",IF(AND(CZ=7,HERS_Verified_AsBuilt&lt;=CZ7_Emerald),"Emerald",IF(AND(CZ=7,HERS_Verified_AsBuilt&lt;=CZ7_Gold),"Gold",IF(AND(CZ=7,HERS_Verified_AsBuilt&lt;=CZ7_Silver),"Silver",IF(AND(CZ=7,HERS_Verified_AsBuilt&lt;=CZ7_Bronze),"Bronze","Cannot Certify")))))))))))))))))))))))</f>
        <v>Cannot Certify</v>
      </c>
      <c r="O36" s="184"/>
      <c r="P36" s="185"/>
      <c r="Q36" s="185"/>
      <c r="R36" s="185"/>
      <c r="S36" s="185"/>
      <c r="T36" s="186"/>
      <c r="U36" s="1100"/>
      <c r="V36" s="494"/>
      <c r="W36" s="494"/>
      <c r="X36" s="494"/>
      <c r="Y36" s="494"/>
      <c r="Z36" s="494"/>
      <c r="AA36" s="494"/>
    </row>
    <row r="37" spans="1:27" ht="46.5" customHeight="1">
      <c r="A37" s="187" t="s">
        <v>232</v>
      </c>
      <c r="B37" s="188"/>
      <c r="C37" s="1309" t="s">
        <v>847</v>
      </c>
      <c r="D37" s="1310"/>
      <c r="E37" s="1310"/>
      <c r="F37" s="1310"/>
      <c r="G37" s="1310"/>
      <c r="H37" s="1310"/>
      <c r="I37" s="1310"/>
      <c r="J37" s="1310"/>
      <c r="K37" s="1311"/>
      <c r="L37" s="1169" t="s">
        <v>616</v>
      </c>
      <c r="M37" s="1144" t="s">
        <v>434</v>
      </c>
      <c r="N37" s="1144" t="s">
        <v>435</v>
      </c>
      <c r="O37" s="1232" t="s">
        <v>1123</v>
      </c>
      <c r="P37" s="1233"/>
      <c r="Q37" s="1233"/>
      <c r="R37" s="1233"/>
      <c r="S37" s="1233"/>
      <c r="T37" s="1234"/>
      <c r="U37" s="1100"/>
      <c r="V37" s="175"/>
      <c r="W37" s="175"/>
      <c r="X37" s="175"/>
      <c r="Y37" s="175"/>
      <c r="Z37" s="175"/>
      <c r="AA37" s="175"/>
    </row>
    <row r="38" spans="1:27" ht="16.5" customHeight="1">
      <c r="A38" s="180"/>
      <c r="B38" s="189"/>
      <c r="C38" s="1312"/>
      <c r="D38" s="1313"/>
      <c r="E38" s="1313"/>
      <c r="F38" s="1313"/>
      <c r="G38" s="1313"/>
      <c r="H38" s="1313"/>
      <c r="I38" s="1313"/>
      <c r="J38" s="1313"/>
      <c r="K38" s="1314"/>
      <c r="L38" s="1170"/>
      <c r="M38" s="1145"/>
      <c r="N38" s="1145"/>
      <c r="O38" s="1235"/>
      <c r="P38" s="1236"/>
      <c r="Q38" s="1236"/>
      <c r="R38" s="1236"/>
      <c r="S38" s="1236"/>
      <c r="T38" s="1237"/>
      <c r="U38" s="1100"/>
      <c r="V38" s="175"/>
      <c r="W38" s="175"/>
      <c r="X38" s="175"/>
      <c r="Y38" s="175"/>
      <c r="Z38" s="175"/>
      <c r="AA38" s="175"/>
    </row>
    <row r="39" spans="1:27" ht="16.5" customHeight="1">
      <c r="A39" s="180"/>
      <c r="B39" s="189"/>
      <c r="C39" s="1312"/>
      <c r="D39" s="1313"/>
      <c r="E39" s="1313"/>
      <c r="F39" s="1313"/>
      <c r="G39" s="1313"/>
      <c r="H39" s="1313"/>
      <c r="I39" s="1313"/>
      <c r="J39" s="1313"/>
      <c r="K39" s="1314"/>
      <c r="L39" s="1171"/>
      <c r="M39" s="517"/>
      <c r="N39" s="517"/>
      <c r="O39" s="1235"/>
      <c r="P39" s="1236"/>
      <c r="Q39" s="1236"/>
      <c r="R39" s="1236"/>
      <c r="S39" s="1236"/>
      <c r="T39" s="1237"/>
      <c r="U39" s="1100"/>
      <c r="V39" s="175"/>
      <c r="W39" s="175"/>
      <c r="X39" s="175"/>
      <c r="Y39" s="175"/>
      <c r="Z39" s="175"/>
      <c r="AA39" s="175"/>
    </row>
    <row r="40" spans="1:27" ht="35.25" customHeight="1">
      <c r="A40" s="180"/>
      <c r="B40" s="181"/>
      <c r="C40" s="770" t="s">
        <v>15</v>
      </c>
      <c r="D40" s="771"/>
      <c r="E40" s="771"/>
      <c r="F40" s="190" t="s">
        <v>170</v>
      </c>
      <c r="G40" s="190" t="s">
        <v>171</v>
      </c>
      <c r="H40" s="190" t="s">
        <v>172</v>
      </c>
      <c r="I40" s="190" t="s">
        <v>173</v>
      </c>
      <c r="J40" s="190" t="s">
        <v>169</v>
      </c>
      <c r="K40" s="191"/>
      <c r="L40" s="481" t="s">
        <v>541</v>
      </c>
      <c r="M40" s="303">
        <f>IF(Max_Cert_Claimed="Silver",MIN(25,0.5*(60-HERS_Claimed_AsBuilt)),IF(Max_Cert_Claimed="Gold",MIN(25,0.5*(60-HERS_Claimed_AsBuilt)),IF(Max_Cert_Claimed="Emerald",MIN(25,0.5*(60-HERS_Claimed_AsBuilt)),0)))</f>
        <v>0</v>
      </c>
      <c r="N40" s="303">
        <f>IF(Max_Cert_Verified="Silver",MIN(25,0.5*(60-HERS_Verified_AsBuilt)),IF(Max_Cert_Verified="Gold",MIN(25,0.5*(60-HERS_Verified_AsBuilt)),IF(Max_Cert_Verified="Emerald",MIN(25,0.5*(60-HERS_Verified_AsBuilt)),0)))</f>
        <v>0</v>
      </c>
      <c r="O40" s="1235"/>
      <c r="P40" s="1236"/>
      <c r="Q40" s="1236"/>
      <c r="R40" s="1236"/>
      <c r="S40" s="1236"/>
      <c r="T40" s="1237"/>
      <c r="U40" s="1100"/>
      <c r="V40" s="175"/>
      <c r="W40" s="175"/>
      <c r="X40" s="175"/>
      <c r="Y40" s="175"/>
      <c r="Z40" s="175"/>
      <c r="AA40" s="175"/>
    </row>
    <row r="41" spans="1:27" ht="16.5" hidden="1" customHeight="1">
      <c r="A41" s="1142" t="s">
        <v>437</v>
      </c>
      <c r="B41" s="1143"/>
      <c r="C41" s="768" t="s">
        <v>3</v>
      </c>
      <c r="D41" s="769"/>
      <c r="E41" s="769"/>
      <c r="F41" s="510">
        <v>70</v>
      </c>
      <c r="G41" s="510">
        <v>70</v>
      </c>
      <c r="H41" s="510">
        <v>70</v>
      </c>
      <c r="I41" s="510">
        <v>70</v>
      </c>
      <c r="J41" s="510">
        <v>70</v>
      </c>
      <c r="K41" s="511"/>
      <c r="L41" s="514"/>
      <c r="M41" s="309"/>
      <c r="N41" s="309"/>
      <c r="O41" s="1235"/>
      <c r="P41" s="1236"/>
      <c r="Q41" s="1236"/>
      <c r="R41" s="1236"/>
      <c r="S41" s="1236"/>
      <c r="T41" s="1237"/>
      <c r="U41" s="1100"/>
      <c r="V41" s="175"/>
      <c r="W41" s="175"/>
      <c r="X41" s="175"/>
      <c r="Y41" s="175"/>
      <c r="Z41" s="175"/>
      <c r="AA41" s="175"/>
    </row>
    <row r="42" spans="1:27" ht="16.5" hidden="1" customHeight="1">
      <c r="A42" s="1142"/>
      <c r="B42" s="1143"/>
      <c r="C42" s="768" t="s">
        <v>4</v>
      </c>
      <c r="D42" s="769"/>
      <c r="E42" s="769"/>
      <c r="F42" s="510">
        <v>60</v>
      </c>
      <c r="G42" s="510">
        <v>60</v>
      </c>
      <c r="H42" s="510">
        <v>60</v>
      </c>
      <c r="I42" s="510">
        <v>60</v>
      </c>
      <c r="J42" s="510">
        <v>60</v>
      </c>
      <c r="K42" s="511"/>
      <c r="L42" s="514"/>
      <c r="M42" s="309"/>
      <c r="N42" s="309"/>
      <c r="O42" s="1235"/>
      <c r="P42" s="1236"/>
      <c r="Q42" s="1236"/>
      <c r="R42" s="1236"/>
      <c r="S42" s="1236"/>
      <c r="T42" s="1237"/>
      <c r="U42" s="1100"/>
      <c r="V42" s="175"/>
      <c r="W42" s="175"/>
      <c r="X42" s="175"/>
      <c r="Y42" s="175"/>
      <c r="Z42" s="175"/>
      <c r="AA42" s="175"/>
    </row>
    <row r="43" spans="1:27" ht="16.5" hidden="1" customHeight="1">
      <c r="A43" s="1142"/>
      <c r="B43" s="1143"/>
      <c r="C43" s="768" t="s">
        <v>5</v>
      </c>
      <c r="D43" s="769"/>
      <c r="E43" s="769"/>
      <c r="F43" s="510">
        <v>51</v>
      </c>
      <c r="G43" s="510">
        <v>54</v>
      </c>
      <c r="H43" s="510">
        <v>55</v>
      </c>
      <c r="I43" s="510">
        <v>54</v>
      </c>
      <c r="J43" s="510">
        <v>53</v>
      </c>
      <c r="K43" s="511"/>
      <c r="L43" s="514"/>
      <c r="M43" s="309"/>
      <c r="N43" s="309"/>
      <c r="O43" s="1235"/>
      <c r="P43" s="1236"/>
      <c r="Q43" s="1236"/>
      <c r="R43" s="1236"/>
      <c r="S43" s="1236"/>
      <c r="T43" s="1237"/>
      <c r="U43" s="1100"/>
      <c r="V43" s="175"/>
      <c r="W43" s="175"/>
      <c r="X43" s="175"/>
      <c r="Y43" s="175"/>
      <c r="Z43" s="175"/>
      <c r="AA43" s="175"/>
    </row>
    <row r="44" spans="1:27" ht="16.5" hidden="1" customHeight="1">
      <c r="A44" s="180"/>
      <c r="B44" s="181"/>
      <c r="C44" s="766" t="s">
        <v>6</v>
      </c>
      <c r="D44" s="767"/>
      <c r="E44" s="767"/>
      <c r="F44" s="508">
        <f>ROUND(CZ3_Gold*80%,0)</f>
        <v>41</v>
      </c>
      <c r="G44" s="508">
        <f>ROUND(CZ4_Gold*80%,0)</f>
        <v>43</v>
      </c>
      <c r="H44" s="508">
        <f>ROUND(CZ5_Gold*80%,0)</f>
        <v>44</v>
      </c>
      <c r="I44" s="508">
        <f>ROUND(CZ6_Gold*80%,0)</f>
        <v>43</v>
      </c>
      <c r="J44" s="508">
        <f>ROUND(CZ7_Gold*80%,0)</f>
        <v>42</v>
      </c>
      <c r="K44" s="509"/>
      <c r="L44" s="515"/>
      <c r="M44" s="484"/>
      <c r="N44" s="484"/>
      <c r="O44" s="1238"/>
      <c r="P44" s="1239"/>
      <c r="Q44" s="1239"/>
      <c r="R44" s="1239"/>
      <c r="S44" s="1239"/>
      <c r="T44" s="1240"/>
      <c r="U44" s="1100"/>
      <c r="V44" s="175"/>
      <c r="W44" s="175"/>
      <c r="X44" s="175"/>
      <c r="Y44" s="175"/>
      <c r="Z44" s="175"/>
      <c r="AA44" s="175"/>
    </row>
    <row r="45" spans="1:27">
      <c r="A45" s="1146" t="s">
        <v>233</v>
      </c>
      <c r="B45" s="1147"/>
      <c r="C45" s="1147"/>
      <c r="D45" s="1147"/>
      <c r="E45" s="1147"/>
      <c r="F45" s="1147"/>
      <c r="G45" s="1147"/>
      <c r="H45" s="1147"/>
      <c r="I45" s="1147"/>
      <c r="J45" s="1147"/>
      <c r="K45" s="1147"/>
      <c r="L45" s="1147"/>
      <c r="M45" s="1147"/>
      <c r="N45" s="1147"/>
      <c r="O45" s="1147"/>
      <c r="P45" s="1147"/>
      <c r="Q45" s="1147"/>
      <c r="R45" s="1147"/>
      <c r="S45" s="1147"/>
      <c r="T45" s="1147"/>
      <c r="U45" s="1100"/>
      <c r="V45" s="175"/>
      <c r="W45" s="175"/>
      <c r="X45" s="175"/>
      <c r="Y45" s="175"/>
      <c r="Z45" s="175"/>
      <c r="AA45" s="175"/>
    </row>
    <row r="46" spans="1:27" ht="47.25" customHeight="1">
      <c r="A46" s="192" t="s">
        <v>234</v>
      </c>
      <c r="B46" s="193"/>
      <c r="C46" s="1154" t="s">
        <v>23</v>
      </c>
      <c r="D46" s="1155"/>
      <c r="E46" s="1155"/>
      <c r="F46" s="1155"/>
      <c r="G46" s="1155"/>
      <c r="H46" s="1155"/>
      <c r="I46" s="1155"/>
      <c r="J46" s="1155"/>
      <c r="K46" s="1156"/>
      <c r="L46" s="194" t="s">
        <v>0</v>
      </c>
      <c r="M46" s="93"/>
      <c r="N46" s="93"/>
      <c r="O46" s="1366" t="s">
        <v>848</v>
      </c>
      <c r="P46" s="1367"/>
      <c r="Q46" s="1367"/>
      <c r="R46" s="1367"/>
      <c r="S46" s="1367"/>
      <c r="T46" s="1368"/>
      <c r="U46" s="1100"/>
      <c r="V46" s="195"/>
      <c r="W46" s="195"/>
      <c r="X46" s="195"/>
      <c r="Y46" s="195"/>
      <c r="Z46" s="195"/>
      <c r="AA46" s="195"/>
    </row>
    <row r="47" spans="1:27" ht="50.25" customHeight="1">
      <c r="A47" s="196" t="s">
        <v>235</v>
      </c>
      <c r="B47" s="197"/>
      <c r="C47" s="926" t="s">
        <v>324</v>
      </c>
      <c r="D47" s="927"/>
      <c r="E47" s="927"/>
      <c r="F47" s="927"/>
      <c r="G47" s="927"/>
      <c r="H47" s="927"/>
      <c r="I47" s="927"/>
      <c r="J47" s="927"/>
      <c r="K47" s="928"/>
      <c r="L47" s="198"/>
      <c r="M47" s="199" t="s">
        <v>620</v>
      </c>
      <c r="N47" s="199" t="s">
        <v>620</v>
      </c>
      <c r="O47" s="1148" t="s">
        <v>848</v>
      </c>
      <c r="P47" s="1149"/>
      <c r="Q47" s="1149"/>
      <c r="R47" s="1149"/>
      <c r="S47" s="1149"/>
      <c r="T47" s="1150"/>
      <c r="U47" s="1100"/>
      <c r="V47" s="175"/>
      <c r="W47" s="175"/>
      <c r="X47" s="175"/>
      <c r="Y47" s="175"/>
      <c r="Z47" s="175"/>
      <c r="AA47" s="175"/>
    </row>
    <row r="48" spans="1:27" ht="63" customHeight="1">
      <c r="A48" s="200"/>
      <c r="B48" s="189"/>
      <c r="C48" s="965" t="s">
        <v>441</v>
      </c>
      <c r="D48" s="1107"/>
      <c r="E48" s="1107"/>
      <c r="F48" s="1107"/>
      <c r="G48" s="1107"/>
      <c r="H48" s="1107"/>
      <c r="I48" s="1107"/>
      <c r="J48" s="1107"/>
      <c r="K48" s="1108"/>
      <c r="L48" s="201" t="s">
        <v>0</v>
      </c>
      <c r="M48" s="94"/>
      <c r="N48" s="94"/>
      <c r="O48" s="1005" t="s">
        <v>848</v>
      </c>
      <c r="P48" s="1006"/>
      <c r="Q48" s="1006"/>
      <c r="R48" s="1006"/>
      <c r="S48" s="1006"/>
      <c r="T48" s="1007"/>
      <c r="U48" s="1100"/>
      <c r="V48" s="175"/>
      <c r="W48" s="175"/>
      <c r="X48" s="175"/>
      <c r="Y48" s="175"/>
      <c r="Z48" s="175"/>
      <c r="AA48" s="175"/>
    </row>
    <row r="49" spans="1:27" ht="54" customHeight="1">
      <c r="A49" s="200"/>
      <c r="B49" s="189"/>
      <c r="C49" s="965" t="s">
        <v>934</v>
      </c>
      <c r="D49" s="1107"/>
      <c r="E49" s="1107"/>
      <c r="F49" s="1107"/>
      <c r="G49" s="1107"/>
      <c r="H49" s="1107"/>
      <c r="I49" s="1107"/>
      <c r="J49" s="1107"/>
      <c r="K49" s="1108"/>
      <c r="L49" s="201" t="s">
        <v>0</v>
      </c>
      <c r="M49" s="94"/>
      <c r="N49" s="94"/>
      <c r="O49" s="1005" t="s">
        <v>848</v>
      </c>
      <c r="P49" s="1006"/>
      <c r="Q49" s="1006"/>
      <c r="R49" s="1006"/>
      <c r="S49" s="1006"/>
      <c r="T49" s="1007"/>
      <c r="U49" s="1100"/>
      <c r="V49" s="202"/>
      <c r="W49" s="202"/>
      <c r="X49" s="202"/>
      <c r="Y49" s="202"/>
      <c r="Z49" s="202"/>
      <c r="AA49" s="202"/>
    </row>
    <row r="50" spans="1:27" ht="65.25" customHeight="1">
      <c r="A50" s="200"/>
      <c r="B50" s="189"/>
      <c r="C50" s="965" t="s">
        <v>442</v>
      </c>
      <c r="D50" s="1107"/>
      <c r="E50" s="1107"/>
      <c r="F50" s="1107"/>
      <c r="G50" s="1107"/>
      <c r="H50" s="1107"/>
      <c r="I50" s="1107"/>
      <c r="J50" s="1107"/>
      <c r="K50" s="1108"/>
      <c r="L50" s="201" t="s">
        <v>0</v>
      </c>
      <c r="M50" s="94"/>
      <c r="N50" s="94"/>
      <c r="O50" s="1005" t="s">
        <v>848</v>
      </c>
      <c r="P50" s="1006"/>
      <c r="Q50" s="1006"/>
      <c r="R50" s="1006"/>
      <c r="S50" s="1006"/>
      <c r="T50" s="1007"/>
      <c r="U50" s="1100"/>
      <c r="V50" s="175"/>
      <c r="W50" s="175"/>
      <c r="X50" s="175"/>
      <c r="Y50" s="175"/>
      <c r="Z50" s="175"/>
      <c r="AA50" s="175"/>
    </row>
    <row r="51" spans="1:27" ht="30.75" customHeight="1">
      <c r="A51" s="200"/>
      <c r="B51" s="189"/>
      <c r="C51" s="965" t="s">
        <v>1018</v>
      </c>
      <c r="D51" s="1107"/>
      <c r="E51" s="1107"/>
      <c r="F51" s="1107"/>
      <c r="G51" s="1107"/>
      <c r="H51" s="1107"/>
      <c r="I51" s="1107"/>
      <c r="J51" s="1107"/>
      <c r="K51" s="1108"/>
      <c r="L51" s="201" t="s">
        <v>0</v>
      </c>
      <c r="M51" s="94"/>
      <c r="N51" s="94"/>
      <c r="O51" s="1005" t="s">
        <v>848</v>
      </c>
      <c r="P51" s="1006"/>
      <c r="Q51" s="1006"/>
      <c r="R51" s="1006"/>
      <c r="S51" s="1006"/>
      <c r="T51" s="1007"/>
      <c r="U51" s="1100"/>
      <c r="V51" s="175"/>
      <c r="W51" s="175"/>
      <c r="X51" s="175"/>
      <c r="Y51" s="175"/>
      <c r="Z51" s="175"/>
      <c r="AA51" s="175"/>
    </row>
    <row r="52" spans="1:27" ht="61.5" customHeight="1">
      <c r="A52" s="200"/>
      <c r="B52" s="189"/>
      <c r="C52" s="1136" t="s">
        <v>443</v>
      </c>
      <c r="D52" s="1137"/>
      <c r="E52" s="1137"/>
      <c r="F52" s="1137"/>
      <c r="G52" s="1137"/>
      <c r="H52" s="1137"/>
      <c r="I52" s="1137"/>
      <c r="J52" s="1137"/>
      <c r="K52" s="1138"/>
      <c r="L52" s="201">
        <v>1</v>
      </c>
      <c r="M52" s="94"/>
      <c r="N52" s="94"/>
      <c r="O52" s="1005" t="s">
        <v>848</v>
      </c>
      <c r="P52" s="1006"/>
      <c r="Q52" s="1006"/>
      <c r="R52" s="1006"/>
      <c r="S52" s="1006"/>
      <c r="T52" s="1007"/>
      <c r="U52" s="1100"/>
      <c r="V52" s="175"/>
      <c r="W52" s="175"/>
      <c r="X52" s="175"/>
      <c r="Y52" s="175"/>
      <c r="Z52" s="175"/>
      <c r="AA52" s="175"/>
    </row>
    <row r="53" spans="1:27" ht="95.25" customHeight="1">
      <c r="A53" s="200"/>
      <c r="B53" s="189"/>
      <c r="C53" s="987" t="s">
        <v>1008</v>
      </c>
      <c r="D53" s="1197"/>
      <c r="E53" s="1197"/>
      <c r="F53" s="1197"/>
      <c r="G53" s="1197"/>
      <c r="H53" s="1197"/>
      <c r="I53" s="1197"/>
      <c r="J53" s="1197"/>
      <c r="K53" s="1198"/>
      <c r="L53" s="201">
        <v>2</v>
      </c>
      <c r="M53" s="94"/>
      <c r="N53" s="94"/>
      <c r="O53" s="1005" t="s">
        <v>848</v>
      </c>
      <c r="P53" s="1006"/>
      <c r="Q53" s="1006"/>
      <c r="R53" s="1006"/>
      <c r="S53" s="1006"/>
      <c r="T53" s="1007"/>
      <c r="U53" s="1100"/>
      <c r="V53" s="175"/>
      <c r="W53" s="175"/>
      <c r="X53" s="175"/>
      <c r="Y53" s="175"/>
      <c r="Z53" s="175"/>
      <c r="AA53" s="175"/>
    </row>
    <row r="54" spans="1:27" ht="32.25" customHeight="1">
      <c r="A54" s="200"/>
      <c r="B54" s="189"/>
      <c r="C54" s="965" t="s">
        <v>1019</v>
      </c>
      <c r="D54" s="1107"/>
      <c r="E54" s="1107"/>
      <c r="F54" s="1107"/>
      <c r="G54" s="1107"/>
      <c r="H54" s="1107"/>
      <c r="I54" s="1107"/>
      <c r="J54" s="1107"/>
      <c r="K54" s="1108"/>
      <c r="L54" s="201">
        <v>3</v>
      </c>
      <c r="M54" s="94"/>
      <c r="N54" s="94"/>
      <c r="O54" s="1005" t="s">
        <v>848</v>
      </c>
      <c r="P54" s="1006"/>
      <c r="Q54" s="1006"/>
      <c r="R54" s="1006"/>
      <c r="S54" s="1006"/>
      <c r="T54" s="1007"/>
      <c r="U54" s="1100"/>
      <c r="V54" s="175"/>
      <c r="W54" s="175"/>
      <c r="X54" s="175"/>
      <c r="Y54" s="175"/>
      <c r="Z54" s="175"/>
      <c r="AA54" s="175"/>
    </row>
    <row r="55" spans="1:27" ht="51" customHeight="1">
      <c r="A55" s="196" t="s">
        <v>239</v>
      </c>
      <c r="B55" s="197"/>
      <c r="C55" s="1117" t="s">
        <v>38</v>
      </c>
      <c r="D55" s="1118"/>
      <c r="E55" s="1118"/>
      <c r="F55" s="1118"/>
      <c r="G55" s="1118"/>
      <c r="H55" s="1118"/>
      <c r="I55" s="1118"/>
      <c r="J55" s="1118"/>
      <c r="K55" s="1119"/>
      <c r="L55" s="198"/>
      <c r="M55" s="199" t="s">
        <v>620</v>
      </c>
      <c r="N55" s="199" t="s">
        <v>620</v>
      </c>
      <c r="O55" s="1148" t="s">
        <v>848</v>
      </c>
      <c r="P55" s="1149"/>
      <c r="Q55" s="1149"/>
      <c r="R55" s="1149"/>
      <c r="S55" s="1149"/>
      <c r="T55" s="1150"/>
      <c r="U55" s="1100"/>
      <c r="V55" s="175"/>
      <c r="W55" s="175"/>
      <c r="X55" s="175"/>
      <c r="Y55" s="175"/>
      <c r="Z55" s="175"/>
      <c r="AA55" s="175"/>
    </row>
    <row r="56" spans="1:27" ht="29.75" customHeight="1">
      <c r="A56" s="200"/>
      <c r="B56" s="189"/>
      <c r="C56" s="1136" t="s">
        <v>444</v>
      </c>
      <c r="D56" s="1137"/>
      <c r="E56" s="1137"/>
      <c r="F56" s="1137"/>
      <c r="G56" s="1137"/>
      <c r="H56" s="1137"/>
      <c r="I56" s="1137"/>
      <c r="J56" s="1137"/>
      <c r="K56" s="1138"/>
      <c r="L56" s="201" t="s">
        <v>0</v>
      </c>
      <c r="M56" s="94"/>
      <c r="N56" s="94"/>
      <c r="O56" s="1005" t="s">
        <v>848</v>
      </c>
      <c r="P56" s="1006"/>
      <c r="Q56" s="1006"/>
      <c r="R56" s="1006"/>
      <c r="S56" s="1006"/>
      <c r="T56" s="1007"/>
      <c r="U56" s="1100"/>
      <c r="V56" s="175"/>
      <c r="W56" s="175"/>
      <c r="X56" s="175"/>
      <c r="Y56" s="175"/>
      <c r="Z56" s="175"/>
      <c r="AA56" s="175"/>
    </row>
    <row r="57" spans="1:27" ht="29.75" customHeight="1">
      <c r="A57" s="200"/>
      <c r="B57" s="189"/>
      <c r="C57" s="965" t="s">
        <v>445</v>
      </c>
      <c r="D57" s="1107"/>
      <c r="E57" s="1107"/>
      <c r="F57" s="1107"/>
      <c r="G57" s="1107"/>
      <c r="H57" s="1107"/>
      <c r="I57" s="1107"/>
      <c r="J57" s="1107"/>
      <c r="K57" s="1108"/>
      <c r="L57" s="201" t="s">
        <v>0</v>
      </c>
      <c r="M57" s="94"/>
      <c r="N57" s="94"/>
      <c r="O57" s="1005" t="s">
        <v>848</v>
      </c>
      <c r="P57" s="1006"/>
      <c r="Q57" s="1006"/>
      <c r="R57" s="1006"/>
      <c r="S57" s="1006"/>
      <c r="T57" s="1007"/>
      <c r="U57" s="1100"/>
      <c r="V57" s="175"/>
      <c r="W57" s="175"/>
      <c r="X57" s="175"/>
      <c r="Y57" s="175"/>
      <c r="Z57" s="175"/>
      <c r="AA57" s="175"/>
    </row>
    <row r="58" spans="1:27" ht="15" customHeight="1">
      <c r="A58" s="200"/>
      <c r="B58" s="189"/>
      <c r="C58" s="965" t="s">
        <v>867</v>
      </c>
      <c r="D58" s="1107"/>
      <c r="E58" s="1107"/>
      <c r="F58" s="1107"/>
      <c r="G58" s="1107"/>
      <c r="H58" s="1107"/>
      <c r="I58" s="1107"/>
      <c r="J58" s="1107"/>
      <c r="K58" s="1108"/>
      <c r="L58" s="201">
        <v>0.5</v>
      </c>
      <c r="M58" s="94"/>
      <c r="N58" s="94"/>
      <c r="O58" s="1005" t="s">
        <v>848</v>
      </c>
      <c r="P58" s="1006"/>
      <c r="Q58" s="1006"/>
      <c r="R58" s="1006"/>
      <c r="S58" s="1006"/>
      <c r="T58" s="1007"/>
      <c r="U58" s="1100"/>
      <c r="V58" s="175"/>
      <c r="W58" s="175"/>
      <c r="X58" s="175"/>
      <c r="Y58" s="175"/>
      <c r="Z58" s="175"/>
      <c r="AA58" s="175"/>
    </row>
    <row r="59" spans="1:27" ht="33" customHeight="1">
      <c r="A59" s="200"/>
      <c r="B59" s="189"/>
      <c r="C59" s="965" t="s">
        <v>446</v>
      </c>
      <c r="D59" s="1107"/>
      <c r="E59" s="1107"/>
      <c r="F59" s="1107"/>
      <c r="G59" s="1107"/>
      <c r="H59" s="1107"/>
      <c r="I59" s="1107"/>
      <c r="J59" s="1107"/>
      <c r="K59" s="1108"/>
      <c r="L59" s="201">
        <v>0.5</v>
      </c>
      <c r="M59" s="94"/>
      <c r="N59" s="94"/>
      <c r="O59" s="1005" t="s">
        <v>848</v>
      </c>
      <c r="P59" s="1006"/>
      <c r="Q59" s="1006"/>
      <c r="R59" s="1006"/>
      <c r="S59" s="1006"/>
      <c r="T59" s="1007"/>
      <c r="U59" s="1100"/>
      <c r="V59" s="175"/>
      <c r="W59" s="175"/>
      <c r="X59" s="175"/>
      <c r="Y59" s="175"/>
      <c r="Z59" s="175"/>
      <c r="AA59" s="175"/>
    </row>
    <row r="60" spans="1:27" ht="62.25" customHeight="1">
      <c r="A60" s="200"/>
      <c r="B60" s="189"/>
      <c r="C60" s="965" t="s">
        <v>447</v>
      </c>
      <c r="D60" s="1107"/>
      <c r="E60" s="1107"/>
      <c r="F60" s="1107"/>
      <c r="G60" s="1107"/>
      <c r="H60" s="1107"/>
      <c r="I60" s="1107"/>
      <c r="J60" s="1107"/>
      <c r="K60" s="1108"/>
      <c r="L60" s="201">
        <v>0.5</v>
      </c>
      <c r="M60" s="94"/>
      <c r="N60" s="94"/>
      <c r="O60" s="1005" t="s">
        <v>848</v>
      </c>
      <c r="P60" s="1006"/>
      <c r="Q60" s="1006"/>
      <c r="R60" s="1006"/>
      <c r="S60" s="1006"/>
      <c r="T60" s="1007"/>
      <c r="U60" s="1100"/>
      <c r="V60" s="175"/>
      <c r="W60" s="175"/>
      <c r="X60" s="175"/>
      <c r="Y60" s="175"/>
      <c r="Z60" s="175"/>
      <c r="AA60" s="175"/>
    </row>
    <row r="61" spans="1:27" ht="76.5" customHeight="1">
      <c r="A61" s="192" t="s">
        <v>240</v>
      </c>
      <c r="B61" s="193"/>
      <c r="C61" s="826" t="s">
        <v>935</v>
      </c>
      <c r="D61" s="827"/>
      <c r="E61" s="827"/>
      <c r="F61" s="827"/>
      <c r="G61" s="827"/>
      <c r="H61" s="827"/>
      <c r="I61" s="827"/>
      <c r="J61" s="827"/>
      <c r="K61" s="828"/>
      <c r="L61" s="194">
        <v>1</v>
      </c>
      <c r="M61" s="95"/>
      <c r="N61" s="95"/>
      <c r="O61" s="1229" t="s">
        <v>848</v>
      </c>
      <c r="P61" s="1230"/>
      <c r="Q61" s="1230"/>
      <c r="R61" s="1230"/>
      <c r="S61" s="1230"/>
      <c r="T61" s="1231"/>
      <c r="U61" s="1100"/>
      <c r="V61" s="175"/>
      <c r="W61" s="175"/>
      <c r="X61" s="175"/>
      <c r="Y61" s="175"/>
      <c r="Z61" s="175"/>
      <c r="AA61" s="175"/>
    </row>
    <row r="62" spans="1:27">
      <c r="A62" s="1226" t="s">
        <v>236</v>
      </c>
      <c r="B62" s="1227"/>
      <c r="C62" s="1227"/>
      <c r="D62" s="1227"/>
      <c r="E62" s="1227"/>
      <c r="F62" s="1227"/>
      <c r="G62" s="1227"/>
      <c r="H62" s="1227"/>
      <c r="I62" s="1227"/>
      <c r="J62" s="1227"/>
      <c r="K62" s="1227"/>
      <c r="L62" s="1227"/>
      <c r="M62" s="1227"/>
      <c r="N62" s="1227"/>
      <c r="O62" s="1227"/>
      <c r="P62" s="1227"/>
      <c r="Q62" s="1227"/>
      <c r="R62" s="1227"/>
      <c r="S62" s="1227"/>
      <c r="T62" s="1228"/>
      <c r="U62" s="1100"/>
      <c r="V62" s="175"/>
      <c r="W62" s="175"/>
      <c r="X62" s="175"/>
      <c r="Y62" s="175"/>
      <c r="Z62" s="175"/>
      <c r="AA62" s="175"/>
    </row>
    <row r="63" spans="1:27" ht="60" customHeight="1">
      <c r="A63" s="192" t="s">
        <v>241</v>
      </c>
      <c r="B63" s="193"/>
      <c r="C63" s="920" t="s">
        <v>936</v>
      </c>
      <c r="D63" s="921"/>
      <c r="E63" s="921"/>
      <c r="F63" s="921"/>
      <c r="G63" s="921"/>
      <c r="H63" s="921"/>
      <c r="I63" s="921"/>
      <c r="J63" s="921"/>
      <c r="K63" s="922"/>
      <c r="L63" s="203">
        <v>1</v>
      </c>
      <c r="M63" s="96"/>
      <c r="N63" s="96"/>
      <c r="O63" s="1008"/>
      <c r="P63" s="1009"/>
      <c r="Q63" s="1009"/>
      <c r="R63" s="1009"/>
      <c r="S63" s="1009"/>
      <c r="T63" s="1010"/>
      <c r="U63" s="1100"/>
      <c r="V63" s="175"/>
      <c r="W63" s="175"/>
      <c r="X63" s="175"/>
      <c r="Y63" s="175"/>
      <c r="Z63" s="175"/>
      <c r="AA63" s="175"/>
    </row>
    <row r="64" spans="1:27">
      <c r="A64" s="1194" t="s">
        <v>237</v>
      </c>
      <c r="B64" s="1195"/>
      <c r="C64" s="1195"/>
      <c r="D64" s="1195"/>
      <c r="E64" s="1195"/>
      <c r="F64" s="1195"/>
      <c r="G64" s="1195"/>
      <c r="H64" s="1195"/>
      <c r="I64" s="1195"/>
      <c r="J64" s="1195"/>
      <c r="K64" s="1195"/>
      <c r="L64" s="1195"/>
      <c r="M64" s="1195"/>
      <c r="N64" s="1195"/>
      <c r="O64" s="1195"/>
      <c r="P64" s="1195"/>
      <c r="Q64" s="1195"/>
      <c r="R64" s="1195"/>
      <c r="S64" s="1195"/>
      <c r="T64" s="1196"/>
      <c r="U64" s="1100"/>
      <c r="V64" s="175"/>
      <c r="W64" s="175"/>
      <c r="X64" s="175"/>
      <c r="Y64" s="175"/>
      <c r="Z64" s="175"/>
      <c r="AA64" s="175"/>
    </row>
    <row r="65" spans="1:27" ht="46.9" customHeight="1">
      <c r="A65" s="204" t="s">
        <v>242</v>
      </c>
      <c r="B65" s="205"/>
      <c r="C65" s="826" t="s">
        <v>1085</v>
      </c>
      <c r="D65" s="827"/>
      <c r="E65" s="827"/>
      <c r="F65" s="827"/>
      <c r="G65" s="827"/>
      <c r="H65" s="827"/>
      <c r="I65" s="827"/>
      <c r="J65" s="827"/>
      <c r="K65" s="828"/>
      <c r="L65" s="194" t="s">
        <v>0</v>
      </c>
      <c r="M65" s="95" t="s">
        <v>322</v>
      </c>
      <c r="N65" s="95" t="s">
        <v>303</v>
      </c>
      <c r="O65" s="2039" t="s">
        <v>1084</v>
      </c>
      <c r="P65" s="2040"/>
      <c r="Q65" s="2040"/>
      <c r="R65" s="2040"/>
      <c r="S65" s="2040"/>
      <c r="T65" s="2041"/>
      <c r="U65" s="1100"/>
      <c r="V65" s="175"/>
      <c r="W65" s="175"/>
      <c r="X65" s="175"/>
      <c r="Y65" s="175"/>
      <c r="Z65" s="175"/>
      <c r="AA65" s="175"/>
    </row>
    <row r="66" spans="1:27" ht="62" customHeight="1">
      <c r="A66" s="1211" t="s">
        <v>243</v>
      </c>
      <c r="B66" s="206"/>
      <c r="C66" s="1214" t="s">
        <v>19</v>
      </c>
      <c r="D66" s="1215"/>
      <c r="E66" s="1215"/>
      <c r="F66" s="1215"/>
      <c r="G66" s="1215"/>
      <c r="H66" s="1215"/>
      <c r="I66" s="1215"/>
      <c r="J66" s="1215"/>
      <c r="K66" s="1216"/>
      <c r="L66" s="901" t="s">
        <v>248</v>
      </c>
      <c r="M66" s="207" t="str">
        <f>IF(M68="","Enter ACH50 Below",IF(M68&gt;3,0,IF(M68&lt;=3,2)))</f>
        <v>Enter ACH50 Below</v>
      </c>
      <c r="N66" s="207" t="str">
        <f>IF(N68="","Enter ACH50 Below",IF(N68&gt;3,0,IF(N68&lt;=3,2)))</f>
        <v>Enter ACH50 Below</v>
      </c>
      <c r="O66" s="1202"/>
      <c r="P66" s="1203"/>
      <c r="Q66" s="1203"/>
      <c r="R66" s="1203"/>
      <c r="S66" s="1203"/>
      <c r="T66" s="1204"/>
      <c r="U66" s="1100"/>
      <c r="V66" s="175"/>
      <c r="W66" s="175"/>
      <c r="X66" s="175"/>
      <c r="Y66" s="175"/>
      <c r="Z66" s="175"/>
      <c r="AA66" s="175"/>
    </row>
    <row r="67" spans="1:27" ht="15" customHeight="1">
      <c r="A67" s="1212"/>
      <c r="B67" s="208"/>
      <c r="C67" s="1023" t="s">
        <v>1178</v>
      </c>
      <c r="D67" s="1024"/>
      <c r="E67" s="1021" t="s">
        <v>20</v>
      </c>
      <c r="F67" s="1022"/>
      <c r="G67" s="1011"/>
      <c r="H67" s="1012"/>
      <c r="I67" s="1012"/>
      <c r="J67" s="1012"/>
      <c r="K67" s="1013"/>
      <c r="L67" s="902"/>
      <c r="M67" s="530" t="s">
        <v>1138</v>
      </c>
      <c r="N67" s="209" t="s">
        <v>460</v>
      </c>
      <c r="O67" s="840"/>
      <c r="P67" s="836"/>
      <c r="Q67" s="836"/>
      <c r="R67" s="836"/>
      <c r="S67" s="836"/>
      <c r="T67" s="837"/>
      <c r="U67" s="1100"/>
      <c r="V67" s="175"/>
      <c r="W67" s="175"/>
      <c r="X67" s="175"/>
      <c r="Y67" s="175"/>
      <c r="Z67" s="175"/>
      <c r="AA67" s="175"/>
    </row>
    <row r="68" spans="1:27" ht="15" customHeight="1">
      <c r="A68" s="1213"/>
      <c r="B68" s="210"/>
      <c r="C68" s="1017" t="s">
        <v>1179</v>
      </c>
      <c r="D68" s="1018"/>
      <c r="E68" s="1019" t="s">
        <v>21</v>
      </c>
      <c r="F68" s="1020"/>
      <c r="G68" s="1014"/>
      <c r="H68" s="1015"/>
      <c r="I68" s="1015"/>
      <c r="J68" s="1015"/>
      <c r="K68" s="1016"/>
      <c r="L68" s="903"/>
      <c r="M68" s="2042"/>
      <c r="N68" s="2042"/>
      <c r="O68" s="1205"/>
      <c r="P68" s="1206"/>
      <c r="Q68" s="1206"/>
      <c r="R68" s="1206"/>
      <c r="S68" s="1206"/>
      <c r="T68" s="1207"/>
      <c r="U68" s="1100"/>
      <c r="V68" s="175"/>
      <c r="W68" s="175"/>
      <c r="X68" s="175"/>
      <c r="Y68" s="175"/>
      <c r="Z68" s="175"/>
      <c r="AA68" s="175"/>
    </row>
    <row r="69" spans="1:27" ht="46.9" customHeight="1">
      <c r="A69" s="2047" t="s">
        <v>244</v>
      </c>
      <c r="B69" s="2048"/>
      <c r="C69" s="2043" t="s">
        <v>1125</v>
      </c>
      <c r="D69" s="2044"/>
      <c r="E69" s="2044"/>
      <c r="F69" s="2044"/>
      <c r="G69" s="2044"/>
      <c r="H69" s="2044"/>
      <c r="I69" s="2044"/>
      <c r="J69" s="2044"/>
      <c r="K69" s="2045"/>
      <c r="L69" s="2050" t="s">
        <v>1176</v>
      </c>
      <c r="M69" s="2051"/>
      <c r="N69" s="105"/>
      <c r="O69" s="1302" t="s">
        <v>1177</v>
      </c>
      <c r="P69" s="1346"/>
      <c r="Q69" s="1346"/>
      <c r="R69" s="1346"/>
      <c r="S69" s="1346"/>
      <c r="T69" s="1347"/>
      <c r="U69" s="1100"/>
      <c r="V69" s="175"/>
      <c r="W69" s="175"/>
      <c r="X69" s="175"/>
      <c r="Y69" s="175"/>
      <c r="Z69" s="175"/>
      <c r="AA69" s="175"/>
    </row>
    <row r="70" spans="1:27" ht="15" customHeight="1">
      <c r="A70" s="2046"/>
      <c r="B70" s="2049"/>
      <c r="C70" s="1306"/>
      <c r="D70" s="1307"/>
      <c r="E70" s="1307"/>
      <c r="F70" s="1307"/>
      <c r="G70" s="1307"/>
      <c r="H70" s="1307"/>
      <c r="I70" s="1307"/>
      <c r="J70" s="1307"/>
      <c r="K70" s="1308"/>
      <c r="L70" s="2037">
        <v>1</v>
      </c>
      <c r="M70" s="2052">
        <f>IF(AND(AND(M68&lt;=3,NOT(M68="")),M69="Yes"),1,0)</f>
        <v>0</v>
      </c>
      <c r="N70" s="2052">
        <f>IF(AND(AND(N68&lt;=3,NOT(N68="")),N69="Yes"),1,0)</f>
        <v>0</v>
      </c>
      <c r="O70" s="1306"/>
      <c r="P70" s="1307"/>
      <c r="Q70" s="1307"/>
      <c r="R70" s="1307"/>
      <c r="S70" s="1307"/>
      <c r="T70" s="1308"/>
      <c r="U70" s="1100"/>
      <c r="V70" s="175"/>
      <c r="W70" s="175"/>
      <c r="X70" s="175"/>
      <c r="Y70" s="175"/>
      <c r="Z70" s="175"/>
      <c r="AA70" s="175"/>
    </row>
    <row r="71" spans="1:27" ht="15" customHeight="1">
      <c r="A71" s="1194" t="s">
        <v>238</v>
      </c>
      <c r="B71" s="1195"/>
      <c r="C71" s="1195"/>
      <c r="D71" s="1195"/>
      <c r="E71" s="1195"/>
      <c r="F71" s="1195"/>
      <c r="G71" s="1195"/>
      <c r="H71" s="1195"/>
      <c r="I71" s="1195"/>
      <c r="J71" s="1195"/>
      <c r="K71" s="1195"/>
      <c r="L71" s="1195"/>
      <c r="M71" s="1195"/>
      <c r="N71" s="1195"/>
      <c r="O71" s="1195"/>
      <c r="P71" s="1195"/>
      <c r="Q71" s="1195"/>
      <c r="R71" s="1195"/>
      <c r="S71" s="1195"/>
      <c r="T71" s="1196"/>
      <c r="U71" s="1100"/>
      <c r="V71" s="175"/>
      <c r="W71" s="175"/>
      <c r="X71" s="175"/>
      <c r="Y71" s="175"/>
      <c r="Z71" s="175"/>
      <c r="AA71" s="175"/>
    </row>
    <row r="72" spans="1:27" ht="78.75" customHeight="1">
      <c r="A72" s="192" t="s">
        <v>245</v>
      </c>
      <c r="B72" s="211"/>
      <c r="C72" s="1191" t="s">
        <v>448</v>
      </c>
      <c r="D72" s="1192"/>
      <c r="E72" s="1192"/>
      <c r="F72" s="1192"/>
      <c r="G72" s="1192"/>
      <c r="H72" s="1192"/>
      <c r="I72" s="1192"/>
      <c r="J72" s="1192"/>
      <c r="K72" s="1193"/>
      <c r="L72" s="212" t="s">
        <v>22</v>
      </c>
      <c r="M72" s="97"/>
      <c r="N72" s="97"/>
      <c r="O72" s="1008"/>
      <c r="P72" s="1009"/>
      <c r="Q72" s="1009"/>
      <c r="R72" s="1009"/>
      <c r="S72" s="1009"/>
      <c r="T72" s="1010"/>
      <c r="U72" s="1100"/>
      <c r="V72" s="175"/>
      <c r="W72" s="175"/>
      <c r="X72" s="175"/>
      <c r="Y72" s="175"/>
      <c r="Z72" s="175"/>
      <c r="AA72" s="175"/>
    </row>
    <row r="73" spans="1:27" ht="18" customHeight="1">
      <c r="A73" s="196" t="s">
        <v>246</v>
      </c>
      <c r="B73" s="213"/>
      <c r="C73" s="926" t="s">
        <v>174</v>
      </c>
      <c r="D73" s="927"/>
      <c r="E73" s="927"/>
      <c r="F73" s="927"/>
      <c r="G73" s="927"/>
      <c r="H73" s="927"/>
      <c r="I73" s="927"/>
      <c r="J73" s="927"/>
      <c r="K73" s="928"/>
      <c r="L73" s="901">
        <v>2</v>
      </c>
      <c r="M73" s="1355"/>
      <c r="N73" s="1355"/>
      <c r="O73" s="1199"/>
      <c r="P73" s="1200"/>
      <c r="Q73" s="1200"/>
      <c r="R73" s="1200"/>
      <c r="S73" s="1200"/>
      <c r="T73" s="1201"/>
      <c r="U73" s="1100"/>
      <c r="V73" s="175"/>
      <c r="W73" s="175"/>
      <c r="X73" s="175"/>
      <c r="Y73" s="175"/>
      <c r="Z73" s="175"/>
      <c r="AA73" s="175"/>
    </row>
    <row r="74" spans="1:27" ht="35.25" customHeight="1">
      <c r="A74" s="180"/>
      <c r="B74" s="214"/>
      <c r="C74" s="965" t="s">
        <v>449</v>
      </c>
      <c r="D74" s="966"/>
      <c r="E74" s="966"/>
      <c r="F74" s="966"/>
      <c r="G74" s="966"/>
      <c r="H74" s="966"/>
      <c r="I74" s="966"/>
      <c r="J74" s="966"/>
      <c r="K74" s="967"/>
      <c r="L74" s="902"/>
      <c r="M74" s="1356"/>
      <c r="N74" s="1356"/>
      <c r="O74" s="1208"/>
      <c r="P74" s="1209"/>
      <c r="Q74" s="1209"/>
      <c r="R74" s="1209"/>
      <c r="S74" s="1209"/>
      <c r="T74" s="1210"/>
      <c r="U74" s="1100"/>
      <c r="V74" s="175"/>
      <c r="W74" s="175"/>
      <c r="X74" s="175"/>
      <c r="Y74" s="175"/>
      <c r="Z74" s="175"/>
      <c r="AA74" s="175"/>
    </row>
    <row r="75" spans="1:27" ht="30" customHeight="1">
      <c r="A75" s="180"/>
      <c r="B75" s="214"/>
      <c r="C75" s="987" t="s">
        <v>450</v>
      </c>
      <c r="D75" s="988"/>
      <c r="E75" s="988"/>
      <c r="F75" s="988"/>
      <c r="G75" s="988"/>
      <c r="H75" s="988"/>
      <c r="I75" s="988"/>
      <c r="J75" s="988"/>
      <c r="K75" s="989"/>
      <c r="L75" s="902"/>
      <c r="M75" s="1356"/>
      <c r="N75" s="1356"/>
      <c r="O75" s="868"/>
      <c r="P75" s="869"/>
      <c r="Q75" s="869"/>
      <c r="R75" s="869"/>
      <c r="S75" s="869"/>
      <c r="T75" s="870"/>
      <c r="U75" s="1100"/>
      <c r="V75" s="175"/>
      <c r="W75" s="175"/>
      <c r="X75" s="175"/>
      <c r="Y75" s="175"/>
      <c r="Z75" s="175"/>
      <c r="AA75" s="175"/>
    </row>
    <row r="76" spans="1:27" ht="32.25" customHeight="1">
      <c r="A76" s="180"/>
      <c r="B76" s="214"/>
      <c r="C76" s="1078"/>
      <c r="D76" s="1101" t="s">
        <v>278</v>
      </c>
      <c r="E76" s="1102"/>
      <c r="F76" s="1102"/>
      <c r="G76" s="1102"/>
      <c r="H76" s="1103"/>
      <c r="I76" s="1217"/>
      <c r="J76" s="1218"/>
      <c r="K76" s="1219"/>
      <c r="L76" s="902"/>
      <c r="M76" s="1356"/>
      <c r="N76" s="1356"/>
      <c r="O76" s="840"/>
      <c r="P76" s="836"/>
      <c r="Q76" s="836"/>
      <c r="R76" s="836"/>
      <c r="S76" s="836"/>
      <c r="T76" s="837"/>
      <c r="U76" s="1100"/>
      <c r="V76" s="175"/>
      <c r="W76" s="175"/>
      <c r="X76" s="175"/>
      <c r="Y76" s="175"/>
      <c r="Z76" s="175"/>
      <c r="AA76" s="175"/>
    </row>
    <row r="77" spans="1:27" ht="17.25" customHeight="1">
      <c r="A77" s="180"/>
      <c r="B77" s="214"/>
      <c r="C77" s="1079"/>
      <c r="D77" s="215" t="s">
        <v>282</v>
      </c>
      <c r="E77" s="215" t="s">
        <v>283</v>
      </c>
      <c r="F77" s="215" t="s">
        <v>284</v>
      </c>
      <c r="G77" s="215" t="s">
        <v>285</v>
      </c>
      <c r="H77" s="215" t="s">
        <v>286</v>
      </c>
      <c r="I77" s="1220"/>
      <c r="J77" s="1221"/>
      <c r="K77" s="1222"/>
      <c r="L77" s="902"/>
      <c r="M77" s="1356"/>
      <c r="N77" s="1356"/>
      <c r="O77" s="840"/>
      <c r="P77" s="836"/>
      <c r="Q77" s="836"/>
      <c r="R77" s="836"/>
      <c r="S77" s="836"/>
      <c r="T77" s="837"/>
      <c r="U77" s="1100"/>
      <c r="V77" s="175"/>
      <c r="W77" s="175"/>
      <c r="X77" s="175"/>
      <c r="Y77" s="175"/>
      <c r="Z77" s="175"/>
      <c r="AA77" s="175"/>
    </row>
    <row r="78" spans="1:27" ht="35.25" customHeight="1">
      <c r="A78" s="180"/>
      <c r="B78" s="214"/>
      <c r="C78" s="216" t="s">
        <v>279</v>
      </c>
      <c r="D78" s="217" t="s">
        <v>287</v>
      </c>
      <c r="E78" s="217" t="s">
        <v>287</v>
      </c>
      <c r="F78" s="217" t="s">
        <v>288</v>
      </c>
      <c r="G78" s="217" t="s">
        <v>289</v>
      </c>
      <c r="H78" s="217" t="s">
        <v>289</v>
      </c>
      <c r="I78" s="1220"/>
      <c r="J78" s="1221"/>
      <c r="K78" s="1222"/>
      <c r="L78" s="902"/>
      <c r="M78" s="1356"/>
      <c r="N78" s="1356"/>
      <c r="O78" s="840"/>
      <c r="P78" s="836"/>
      <c r="Q78" s="836"/>
      <c r="R78" s="836"/>
      <c r="S78" s="836"/>
      <c r="T78" s="837"/>
      <c r="U78" s="1100"/>
      <c r="V78" s="175"/>
      <c r="W78" s="175"/>
      <c r="X78" s="175"/>
      <c r="Y78" s="175"/>
      <c r="Z78" s="175"/>
      <c r="AA78" s="175"/>
    </row>
    <row r="79" spans="1:27" ht="35.25" customHeight="1">
      <c r="A79" s="180"/>
      <c r="B79" s="214"/>
      <c r="C79" s="216" t="s">
        <v>280</v>
      </c>
      <c r="D79" s="217" t="s">
        <v>288</v>
      </c>
      <c r="E79" s="217" t="s">
        <v>288</v>
      </c>
      <c r="F79" s="217" t="s">
        <v>289</v>
      </c>
      <c r="G79" s="217" t="s">
        <v>289</v>
      </c>
      <c r="H79" s="217" t="s">
        <v>290</v>
      </c>
      <c r="I79" s="1220"/>
      <c r="J79" s="1221"/>
      <c r="K79" s="1222"/>
      <c r="L79" s="902"/>
      <c r="M79" s="1356"/>
      <c r="N79" s="1356"/>
      <c r="O79" s="840"/>
      <c r="P79" s="836"/>
      <c r="Q79" s="836"/>
      <c r="R79" s="836"/>
      <c r="S79" s="836"/>
      <c r="T79" s="837"/>
      <c r="U79" s="1100"/>
      <c r="V79" s="175"/>
      <c r="W79" s="175"/>
      <c r="X79" s="175"/>
      <c r="Y79" s="175"/>
      <c r="Z79" s="175"/>
      <c r="AA79" s="175"/>
    </row>
    <row r="80" spans="1:27" ht="35.25" customHeight="1">
      <c r="A80" s="180"/>
      <c r="B80" s="214"/>
      <c r="C80" s="216" t="s">
        <v>281</v>
      </c>
      <c r="D80" s="217" t="s">
        <v>289</v>
      </c>
      <c r="E80" s="217" t="s">
        <v>290</v>
      </c>
      <c r="F80" s="217" t="s">
        <v>290</v>
      </c>
      <c r="G80" s="217" t="s">
        <v>291</v>
      </c>
      <c r="H80" s="217" t="s">
        <v>292</v>
      </c>
      <c r="I80" s="1223"/>
      <c r="J80" s="1224"/>
      <c r="K80" s="1225"/>
      <c r="L80" s="902"/>
      <c r="M80" s="1356"/>
      <c r="N80" s="1356"/>
      <c r="O80" s="990"/>
      <c r="P80" s="991"/>
      <c r="Q80" s="991"/>
      <c r="R80" s="991"/>
      <c r="S80" s="991"/>
      <c r="T80" s="992"/>
      <c r="U80" s="1100"/>
      <c r="V80" s="175"/>
      <c r="W80" s="175"/>
      <c r="X80" s="175"/>
      <c r="Y80" s="175"/>
      <c r="Z80" s="175"/>
      <c r="AA80" s="175"/>
    </row>
    <row r="81" spans="1:27" ht="20.25" customHeight="1">
      <c r="A81" s="180"/>
      <c r="B81" s="214"/>
      <c r="C81" s="965" t="s">
        <v>937</v>
      </c>
      <c r="D81" s="966"/>
      <c r="E81" s="966"/>
      <c r="F81" s="966"/>
      <c r="G81" s="966"/>
      <c r="H81" s="966"/>
      <c r="I81" s="966"/>
      <c r="J81" s="966"/>
      <c r="K81" s="967"/>
      <c r="L81" s="902"/>
      <c r="M81" s="1356"/>
      <c r="N81" s="1356"/>
      <c r="O81" s="1208"/>
      <c r="P81" s="1209"/>
      <c r="Q81" s="1209"/>
      <c r="R81" s="1209"/>
      <c r="S81" s="1209"/>
      <c r="T81" s="1210"/>
      <c r="U81" s="1100"/>
      <c r="V81" s="175"/>
      <c r="W81" s="175"/>
      <c r="X81" s="175"/>
      <c r="Y81" s="175"/>
      <c r="Z81" s="175"/>
      <c r="AA81" s="175"/>
    </row>
    <row r="82" spans="1:27" ht="17.25" customHeight="1">
      <c r="A82" s="180"/>
      <c r="B82" s="214"/>
      <c r="C82" s="965" t="s">
        <v>1016</v>
      </c>
      <c r="D82" s="966"/>
      <c r="E82" s="966"/>
      <c r="F82" s="966"/>
      <c r="G82" s="966"/>
      <c r="H82" s="966"/>
      <c r="I82" s="966"/>
      <c r="J82" s="966"/>
      <c r="K82" s="967"/>
      <c r="L82" s="902"/>
      <c r="M82" s="1356"/>
      <c r="N82" s="1356"/>
      <c r="O82" s="1208"/>
      <c r="P82" s="1209"/>
      <c r="Q82" s="1209"/>
      <c r="R82" s="1209"/>
      <c r="S82" s="1209"/>
      <c r="T82" s="1210"/>
      <c r="U82" s="1100"/>
      <c r="V82" s="175"/>
      <c r="W82" s="175"/>
      <c r="X82" s="175"/>
      <c r="Y82" s="175"/>
      <c r="Z82" s="175"/>
      <c r="AA82" s="175"/>
    </row>
    <row r="83" spans="1:27" ht="33.75" customHeight="1">
      <c r="A83" s="218"/>
      <c r="B83" s="219"/>
      <c r="C83" s="1182" t="s">
        <v>1017</v>
      </c>
      <c r="D83" s="1183"/>
      <c r="E83" s="1183"/>
      <c r="F83" s="1183"/>
      <c r="G83" s="1183"/>
      <c r="H83" s="1183"/>
      <c r="I83" s="1183"/>
      <c r="J83" s="1183"/>
      <c r="K83" s="1184"/>
      <c r="L83" s="903"/>
      <c r="M83" s="1357"/>
      <c r="N83" s="1357"/>
      <c r="O83" s="998"/>
      <c r="P83" s="999"/>
      <c r="Q83" s="999"/>
      <c r="R83" s="999"/>
      <c r="S83" s="999"/>
      <c r="T83" s="1000"/>
      <c r="U83" s="1100"/>
      <c r="V83" s="175"/>
      <c r="W83" s="175"/>
      <c r="X83" s="175"/>
      <c r="Y83" s="175"/>
      <c r="Z83" s="175"/>
      <c r="AA83" s="175"/>
    </row>
    <row r="84" spans="1:27" ht="16.5" hidden="1" customHeight="1">
      <c r="A84" s="220" t="s">
        <v>247</v>
      </c>
      <c r="B84" s="221"/>
      <c r="C84" s="1114" t="s">
        <v>301</v>
      </c>
      <c r="D84" s="1115"/>
      <c r="E84" s="1115"/>
      <c r="F84" s="1115"/>
      <c r="G84" s="1115"/>
      <c r="H84" s="1115"/>
      <c r="I84" s="1115"/>
      <c r="J84" s="1115"/>
      <c r="K84" s="1116"/>
      <c r="L84" s="1176">
        <v>0</v>
      </c>
      <c r="M84" s="1174"/>
      <c r="N84" s="1174"/>
      <c r="O84" s="1250" t="s">
        <v>325</v>
      </c>
      <c r="P84" s="1251"/>
      <c r="Q84" s="1251"/>
      <c r="R84" s="1251"/>
      <c r="S84" s="1251"/>
      <c r="T84" s="1252"/>
      <c r="U84" s="1100"/>
      <c r="V84" s="175"/>
      <c r="W84" s="175"/>
      <c r="X84" s="175"/>
      <c r="Y84" s="175"/>
      <c r="Z84" s="175"/>
      <c r="AA84" s="175"/>
    </row>
    <row r="85" spans="1:27" ht="17.25" hidden="1" customHeight="1">
      <c r="A85" s="222"/>
      <c r="B85" s="223"/>
      <c r="C85" s="1109" t="s">
        <v>293</v>
      </c>
      <c r="D85" s="1110"/>
      <c r="E85" s="1110"/>
      <c r="F85" s="1110"/>
      <c r="G85" s="1110"/>
      <c r="H85" s="1110"/>
      <c r="I85" s="1110"/>
      <c r="J85" s="1110"/>
      <c r="K85" s="1111"/>
      <c r="L85" s="1177"/>
      <c r="M85" s="1175"/>
      <c r="N85" s="1175"/>
      <c r="O85" s="1253"/>
      <c r="P85" s="1254"/>
      <c r="Q85" s="1254"/>
      <c r="R85" s="1254"/>
      <c r="S85" s="1254"/>
      <c r="T85" s="1255"/>
      <c r="U85" s="1100"/>
      <c r="V85" s="175"/>
      <c r="W85" s="175"/>
      <c r="X85" s="175"/>
      <c r="Y85" s="175"/>
      <c r="Z85" s="175"/>
      <c r="AA85" s="175"/>
    </row>
    <row r="86" spans="1:27" ht="48.75" hidden="1" customHeight="1">
      <c r="A86" s="222"/>
      <c r="B86" s="223"/>
      <c r="C86" s="1109" t="s">
        <v>296</v>
      </c>
      <c r="D86" s="1110"/>
      <c r="E86" s="1110"/>
      <c r="F86" s="1110"/>
      <c r="G86" s="1110"/>
      <c r="H86" s="1110"/>
      <c r="I86" s="1110"/>
      <c r="J86" s="1110"/>
      <c r="K86" s="1111"/>
      <c r="L86" s="1177"/>
      <c r="M86" s="1175"/>
      <c r="N86" s="1175"/>
      <c r="O86" s="1253"/>
      <c r="P86" s="1254"/>
      <c r="Q86" s="1254"/>
      <c r="R86" s="1254"/>
      <c r="S86" s="1254"/>
      <c r="T86" s="1255"/>
      <c r="U86" s="1100"/>
      <c r="V86" s="175"/>
      <c r="W86" s="175"/>
      <c r="X86" s="175"/>
      <c r="Y86" s="175"/>
      <c r="Z86" s="175"/>
      <c r="AA86" s="175"/>
    </row>
    <row r="87" spans="1:27" ht="48" hidden="1" customHeight="1">
      <c r="A87" s="222"/>
      <c r="B87" s="223"/>
      <c r="C87" s="1109" t="s">
        <v>294</v>
      </c>
      <c r="D87" s="1112"/>
      <c r="E87" s="1112"/>
      <c r="F87" s="1112"/>
      <c r="G87" s="1112"/>
      <c r="H87" s="1112"/>
      <c r="I87" s="1112"/>
      <c r="J87" s="1112"/>
      <c r="K87" s="1113"/>
      <c r="L87" s="1177"/>
      <c r="M87" s="1175"/>
      <c r="N87" s="1175"/>
      <c r="O87" s="1253"/>
      <c r="P87" s="1254"/>
      <c r="Q87" s="1254"/>
      <c r="R87" s="1254"/>
      <c r="S87" s="1254"/>
      <c r="T87" s="1255"/>
      <c r="U87" s="1100"/>
      <c r="V87" s="175"/>
      <c r="W87" s="175"/>
      <c r="X87" s="175"/>
      <c r="Y87" s="175"/>
      <c r="Z87" s="175"/>
      <c r="AA87" s="175"/>
    </row>
    <row r="88" spans="1:27" ht="15.75" hidden="1" customHeight="1">
      <c r="A88" s="222"/>
      <c r="B88" s="223"/>
      <c r="C88" s="1188" t="s">
        <v>295</v>
      </c>
      <c r="D88" s="1189"/>
      <c r="E88" s="1189"/>
      <c r="F88" s="1189"/>
      <c r="G88" s="1189"/>
      <c r="H88" s="1189"/>
      <c r="I88" s="1189"/>
      <c r="J88" s="1189"/>
      <c r="K88" s="1190"/>
      <c r="L88" s="1177"/>
      <c r="M88" s="1175"/>
      <c r="N88" s="1175"/>
      <c r="O88" s="1253"/>
      <c r="P88" s="1254"/>
      <c r="Q88" s="1254"/>
      <c r="R88" s="1254"/>
      <c r="S88" s="1254"/>
      <c r="T88" s="1255"/>
      <c r="U88" s="1100"/>
      <c r="V88" s="175"/>
      <c r="W88" s="175"/>
      <c r="X88" s="175"/>
      <c r="Y88" s="175"/>
      <c r="Z88" s="175"/>
      <c r="AA88" s="175"/>
    </row>
    <row r="89" spans="1:27" ht="29.25" hidden="1" customHeight="1">
      <c r="A89" s="222"/>
      <c r="B89" s="223"/>
      <c r="C89" s="1270"/>
      <c r="D89" s="1185" t="s">
        <v>278</v>
      </c>
      <c r="E89" s="1186"/>
      <c r="F89" s="1186"/>
      <c r="G89" s="1186"/>
      <c r="H89" s="1187"/>
      <c r="I89" s="1272"/>
      <c r="J89" s="1273"/>
      <c r="K89" s="1274"/>
      <c r="L89" s="1177"/>
      <c r="M89" s="1175"/>
      <c r="N89" s="1175"/>
      <c r="O89" s="1253"/>
      <c r="P89" s="1254"/>
      <c r="Q89" s="1254"/>
      <c r="R89" s="1254"/>
      <c r="S89" s="1254"/>
      <c r="T89" s="1255"/>
      <c r="U89" s="1100"/>
      <c r="V89" s="175"/>
      <c r="W89" s="175"/>
      <c r="X89" s="175"/>
      <c r="Y89" s="175"/>
      <c r="Z89" s="175"/>
      <c r="AA89" s="175"/>
    </row>
    <row r="90" spans="1:27" ht="15.75" hidden="1" customHeight="1">
      <c r="A90" s="222"/>
      <c r="B90" s="223"/>
      <c r="C90" s="1271"/>
      <c r="D90" s="224" t="s">
        <v>282</v>
      </c>
      <c r="E90" s="224" t="s">
        <v>283</v>
      </c>
      <c r="F90" s="224" t="s">
        <v>284</v>
      </c>
      <c r="G90" s="224" t="s">
        <v>285</v>
      </c>
      <c r="H90" s="224" t="s">
        <v>286</v>
      </c>
      <c r="I90" s="1275"/>
      <c r="J90" s="1276"/>
      <c r="K90" s="1277"/>
      <c r="L90" s="1177"/>
      <c r="M90" s="1175"/>
      <c r="N90" s="1175"/>
      <c r="O90" s="1253"/>
      <c r="P90" s="1254"/>
      <c r="Q90" s="1254"/>
      <c r="R90" s="1254"/>
      <c r="S90" s="1254"/>
      <c r="T90" s="1255"/>
      <c r="U90" s="1100"/>
      <c r="V90" s="175"/>
      <c r="W90" s="175"/>
      <c r="X90" s="175"/>
      <c r="Y90" s="175"/>
      <c r="Z90" s="175"/>
      <c r="AA90" s="175"/>
    </row>
    <row r="91" spans="1:27" ht="30" hidden="1" customHeight="1">
      <c r="A91" s="222"/>
      <c r="B91" s="223"/>
      <c r="C91" s="225" t="s">
        <v>279</v>
      </c>
      <c r="D91" s="226" t="s">
        <v>287</v>
      </c>
      <c r="E91" s="226" t="s">
        <v>287</v>
      </c>
      <c r="F91" s="226" t="s">
        <v>288</v>
      </c>
      <c r="G91" s="226" t="s">
        <v>289</v>
      </c>
      <c r="H91" s="226" t="s">
        <v>289</v>
      </c>
      <c r="I91" s="1275"/>
      <c r="J91" s="1276"/>
      <c r="K91" s="1277"/>
      <c r="L91" s="1177"/>
      <c r="M91" s="1175"/>
      <c r="N91" s="1175"/>
      <c r="O91" s="1253"/>
      <c r="P91" s="1254"/>
      <c r="Q91" s="1254"/>
      <c r="R91" s="1254"/>
      <c r="S91" s="1254"/>
      <c r="T91" s="1255"/>
      <c r="U91" s="1100"/>
      <c r="V91" s="175"/>
      <c r="W91" s="175"/>
      <c r="X91" s="175"/>
      <c r="Y91" s="175"/>
      <c r="Z91" s="175"/>
      <c r="AA91" s="175"/>
    </row>
    <row r="92" spans="1:27" ht="30" hidden="1" customHeight="1">
      <c r="A92" s="222"/>
      <c r="B92" s="223"/>
      <c r="C92" s="225" t="s">
        <v>280</v>
      </c>
      <c r="D92" s="226" t="s">
        <v>288</v>
      </c>
      <c r="E92" s="226" t="s">
        <v>288</v>
      </c>
      <c r="F92" s="226" t="s">
        <v>289</v>
      </c>
      <c r="G92" s="226" t="s">
        <v>289</v>
      </c>
      <c r="H92" s="226" t="s">
        <v>290</v>
      </c>
      <c r="I92" s="1275"/>
      <c r="J92" s="1276"/>
      <c r="K92" s="1277"/>
      <c r="L92" s="1177"/>
      <c r="M92" s="1175"/>
      <c r="N92" s="1175"/>
      <c r="O92" s="1253"/>
      <c r="P92" s="1254"/>
      <c r="Q92" s="1254"/>
      <c r="R92" s="1254"/>
      <c r="S92" s="1254"/>
      <c r="T92" s="1255"/>
      <c r="U92" s="1100"/>
      <c r="V92" s="175"/>
      <c r="W92" s="175"/>
      <c r="X92" s="175"/>
      <c r="Y92" s="175"/>
      <c r="Z92" s="175"/>
      <c r="AA92" s="175"/>
    </row>
    <row r="93" spans="1:27" ht="30" hidden="1" customHeight="1">
      <c r="A93" s="222"/>
      <c r="B93" s="223"/>
      <c r="C93" s="225" t="s">
        <v>281</v>
      </c>
      <c r="D93" s="226" t="s">
        <v>289</v>
      </c>
      <c r="E93" s="226" t="s">
        <v>290</v>
      </c>
      <c r="F93" s="226" t="s">
        <v>290</v>
      </c>
      <c r="G93" s="226" t="s">
        <v>291</v>
      </c>
      <c r="H93" s="226" t="s">
        <v>292</v>
      </c>
      <c r="I93" s="1278"/>
      <c r="J93" s="1279"/>
      <c r="K93" s="1280"/>
      <c r="L93" s="1177"/>
      <c r="M93" s="1175"/>
      <c r="N93" s="1175"/>
      <c r="O93" s="1253"/>
      <c r="P93" s="1254"/>
      <c r="Q93" s="1254"/>
      <c r="R93" s="1254"/>
      <c r="S93" s="1254"/>
      <c r="T93" s="1255"/>
      <c r="U93" s="1100"/>
      <c r="V93" s="175"/>
      <c r="W93" s="175"/>
      <c r="X93" s="175"/>
      <c r="Y93" s="175"/>
      <c r="Z93" s="175"/>
      <c r="AA93" s="175"/>
    </row>
    <row r="94" spans="1:27" ht="63.75" hidden="1" customHeight="1">
      <c r="A94" s="222"/>
      <c r="B94" s="223"/>
      <c r="C94" s="1188" t="s">
        <v>297</v>
      </c>
      <c r="D94" s="1189"/>
      <c r="E94" s="1189"/>
      <c r="F94" s="1189"/>
      <c r="G94" s="1189"/>
      <c r="H94" s="1189"/>
      <c r="I94" s="1189"/>
      <c r="J94" s="1189"/>
      <c r="K94" s="1190"/>
      <c r="L94" s="1177"/>
      <c r="M94" s="1175"/>
      <c r="N94" s="1175"/>
      <c r="O94" s="1253"/>
      <c r="P94" s="1254"/>
      <c r="Q94" s="1254"/>
      <c r="R94" s="1254"/>
      <c r="S94" s="1254"/>
      <c r="T94" s="1255"/>
      <c r="U94" s="1100"/>
      <c r="V94" s="175"/>
      <c r="W94" s="175"/>
      <c r="X94" s="175"/>
      <c r="Y94" s="175"/>
      <c r="Z94" s="175"/>
      <c r="AA94" s="175"/>
    </row>
    <row r="95" spans="1:27" ht="18.75" customHeight="1">
      <c r="A95" s="1172" t="s">
        <v>298</v>
      </c>
      <c r="B95" s="1173"/>
      <c r="C95" s="1173"/>
      <c r="D95" s="1173"/>
      <c r="E95" s="1173"/>
      <c r="F95" s="1173"/>
      <c r="G95" s="1173"/>
      <c r="H95" s="1173"/>
      <c r="I95" s="1173"/>
      <c r="J95" s="1173"/>
      <c r="K95" s="1173"/>
      <c r="L95" s="227">
        <v>38.5</v>
      </c>
      <c r="M95" s="227">
        <f>SUM(M40,M52,M53,M54,M58,M59,M60,M61,M63,M66,M70,M72,M73)</f>
        <v>0</v>
      </c>
      <c r="N95" s="227">
        <f>SUM(N40,N52,N53,N54,N58,N59,N60,N61,N63,N66,N70,N72,N73)</f>
        <v>0</v>
      </c>
      <c r="O95" s="228"/>
      <c r="P95" s="228"/>
      <c r="Q95" s="228"/>
      <c r="R95" s="228"/>
      <c r="S95" s="228"/>
      <c r="T95" s="229"/>
      <c r="U95" s="1100"/>
      <c r="V95" s="175"/>
      <c r="W95" s="175"/>
      <c r="X95" s="175"/>
      <c r="Y95" s="175"/>
      <c r="Z95" s="175"/>
      <c r="AA95" s="175"/>
    </row>
    <row r="96" spans="1:27" ht="18.75" customHeight="1">
      <c r="A96" s="1261" t="s">
        <v>542</v>
      </c>
      <c r="B96" s="1262"/>
      <c r="C96" s="1262"/>
      <c r="D96" s="1262"/>
      <c r="E96" s="1262"/>
      <c r="F96" s="1262"/>
      <c r="G96" s="1262"/>
      <c r="H96" s="1262"/>
      <c r="I96" s="1262"/>
      <c r="J96" s="1262"/>
      <c r="K96" s="1262"/>
      <c r="L96" s="1262"/>
      <c r="M96" s="1262"/>
      <c r="N96" s="1262"/>
      <c r="O96" s="1262"/>
      <c r="P96" s="1262"/>
      <c r="Q96" s="1262"/>
      <c r="R96" s="1262"/>
      <c r="S96" s="1262"/>
      <c r="T96" s="1263"/>
      <c r="U96" s="1100"/>
      <c r="V96" s="175"/>
      <c r="W96" s="175"/>
      <c r="X96" s="175"/>
      <c r="Y96" s="175"/>
      <c r="Z96" s="175"/>
      <c r="AA96" s="175"/>
    </row>
    <row r="97" spans="1:27" ht="45.75" customHeight="1">
      <c r="A97" s="1095" t="s">
        <v>493</v>
      </c>
      <c r="B97" s="1096"/>
      <c r="C97" s="1264" t="s">
        <v>1130</v>
      </c>
      <c r="D97" s="1265"/>
      <c r="E97" s="1265"/>
      <c r="F97" s="1265"/>
      <c r="G97" s="1265"/>
      <c r="H97" s="1265"/>
      <c r="I97" s="1265"/>
      <c r="J97" s="1265"/>
      <c r="K97" s="1265"/>
      <c r="L97" s="1265"/>
      <c r="M97" s="230" t="str">
        <f>IF(Prac_1.1.1_Test_Claimed_Overall="","Must enter HERS index above",IF(Prac_1.1.1_Test_Claimed_Overall=2,"Qualifies for All Certification Levels",IF(Prac_1.1.1_Test_Claimed_Overall=1,"Bronze","Cannot Certify")))</f>
        <v>Cannot Certify</v>
      </c>
      <c r="N97" s="230" t="str">
        <f>IF(Prac_1.1.1_Test_Awarded_Overall="","Must enter HERS index above",IF(Prac_1.1.1_Test_Awarded_Overall=2,"Qualifies for All Certification Levels",IF(Prac_1.1.1_Test_Awarded_Overall=1,"Bronze","Cannot Certify")))</f>
        <v>Cannot Certify</v>
      </c>
      <c r="O97" s="1090" t="s">
        <v>557</v>
      </c>
      <c r="P97" s="1091"/>
      <c r="Q97" s="1091"/>
      <c r="R97" s="1091"/>
      <c r="S97" s="1091"/>
      <c r="T97" s="1092"/>
      <c r="U97" s="1100"/>
      <c r="V97" s="526">
        <f>IF(M97="Cannot Certify",0,IF(M97="Must enter HERS index above",0,IF(M97="Bronze",1,IF(M97="Qualifies for All Certification Levels",4,""))))</f>
        <v>0</v>
      </c>
      <c r="W97" s="526">
        <f>IF(N97="Cannot Certify",0,IF(N97="Must enter HERS index above",0,IF(N97="Bronze",1,IF(N97="Qualifies for All Certification Levels",4,""))))</f>
        <v>0</v>
      </c>
      <c r="X97" s="232"/>
      <c r="Y97" s="232"/>
      <c r="Z97" s="232"/>
      <c r="AA97" s="232"/>
    </row>
    <row r="98" spans="1:27" ht="18.75" customHeight="1">
      <c r="A98" s="1095" t="s">
        <v>494</v>
      </c>
      <c r="B98" s="1096"/>
      <c r="C98" s="1093" t="s">
        <v>1131</v>
      </c>
      <c r="D98" s="1094"/>
      <c r="E98" s="1094"/>
      <c r="F98" s="1094"/>
      <c r="G98" s="1094"/>
      <c r="H98" s="1094"/>
      <c r="I98" s="1094"/>
      <c r="J98" s="1094"/>
      <c r="K98" s="1094"/>
      <c r="L98" s="1094"/>
      <c r="M98" s="230" t="str">
        <f>M36</f>
        <v>Cannot Certify</v>
      </c>
      <c r="N98" s="230" t="str">
        <f>N36</f>
        <v>Cannot Certify</v>
      </c>
      <c r="O98" s="1090" t="s">
        <v>557</v>
      </c>
      <c r="P98" s="1091"/>
      <c r="Q98" s="1091"/>
      <c r="R98" s="1091"/>
      <c r="S98" s="1091"/>
      <c r="T98" s="1092"/>
      <c r="U98" s="1100"/>
      <c r="V98" s="526">
        <f>IF(M98="Cannot Certify",0,IF(M98="HERS Index?",0,IF(M98="Emerald",4,IF(M98="Gold",3,IF(M98="Silver",2,IF(M98="Bronze",1,""))))))</f>
        <v>0</v>
      </c>
      <c r="W98" s="526">
        <f>IF(N98="Cannot Certify",0,IF(N98="HERS Index?",0,IF(N98="Emerald",4,IF(N98="Gold",3,IF(N98="Silver",2,IF(N98="Bronze",1,""))))))</f>
        <v>0</v>
      </c>
      <c r="X98" s="232"/>
      <c r="Y98" s="232"/>
      <c r="Z98" s="232"/>
      <c r="AA98" s="232"/>
    </row>
    <row r="99" spans="1:27" ht="18.75" customHeight="1">
      <c r="A99" s="1095" t="s">
        <v>495</v>
      </c>
      <c r="B99" s="1096"/>
      <c r="C99" s="1093" t="s">
        <v>549</v>
      </c>
      <c r="D99" s="1094"/>
      <c r="E99" s="1094"/>
      <c r="F99" s="1094"/>
      <c r="G99" s="1094"/>
      <c r="H99" s="1094"/>
      <c r="I99" s="1094"/>
      <c r="J99" s="1094"/>
      <c r="K99" s="1094"/>
      <c r="L99" s="1094"/>
      <c r="M99" s="230" t="str">
        <f>IF(M46="NOT MET","NOT MET",IF(M48="NOT MET","NOT MET",IF(M49="NOT MET","NOT MET",IF(M50="NOT MET","NOT MET",IF(M51="NOT MET","NOT MET",IF(M56="NOT MET","NOT MET",IF(M57="NOT MET","NOT MET",IF(M65="NOT MET","NOT MET","Satisfied"))))))))</f>
        <v>Satisfied</v>
      </c>
      <c r="N99" s="230" t="str">
        <f>IF(N46="NOT MET","NOT MET",IF(N48="NOT MET","NOT MET",IF(N49="NOT MET","NOT MET",IF(N50="NOT MET","NOT MET",IF(N51="NOT MET","NOT MET",IF(N56="NOT MET","NOT MET",IF(N57="NOT MET","NOT MET",IF(N65="NOT MET","NOT MET","Satisfied"))))))))</f>
        <v>Satisfied</v>
      </c>
      <c r="O99" s="1090"/>
      <c r="P99" s="1091"/>
      <c r="Q99" s="1091"/>
      <c r="R99" s="1091"/>
      <c r="S99" s="1091"/>
      <c r="T99" s="1092"/>
      <c r="U99" s="1100"/>
      <c r="V99" s="526">
        <f>IF(M99="Satisfied",4,0)</f>
        <v>4</v>
      </c>
      <c r="W99" s="526">
        <f>IF(N99="Satisfied",4,0)</f>
        <v>4</v>
      </c>
      <c r="X99" s="232"/>
      <c r="Y99" s="232"/>
      <c r="Z99" s="232"/>
      <c r="AA99" s="232"/>
    </row>
    <row r="100" spans="1:27" ht="45" customHeight="1">
      <c r="A100" s="1266" t="s">
        <v>497</v>
      </c>
      <c r="B100" s="1267"/>
      <c r="C100" s="1288" t="s">
        <v>543</v>
      </c>
      <c r="D100" s="1289"/>
      <c r="E100" s="1289"/>
      <c r="F100" s="1289"/>
      <c r="G100" s="1289"/>
      <c r="H100" s="1289"/>
      <c r="I100" s="1289"/>
      <c r="J100" s="1289"/>
      <c r="K100" s="1289"/>
      <c r="L100" s="1289"/>
      <c r="M100" s="233" t="str">
        <f>IF(MIN(V97:V99)=0,"CANNOT CERTIFY",IF(MIN(V97:V99)=1,"BRONZE",IF(MIN(V97:V99)=2,"SILVER",IF(MIN(V97:V99)=3,"GOLD",IF(MIN(V97:V99)=4,"EMERALD","")))))</f>
        <v>CANNOT CERTIFY</v>
      </c>
      <c r="N100" s="233" t="str">
        <f>IF(MIN(W97:W99)=0,"CANNOT CERTIFY",IF(MIN(W97:W99)=1,"BRONZE",IF(MIN(W97:W99)=2,"SILVER",IF(MIN(W97:W99)=3,"GOLD",IF(MIN(W97:W99)=4,"EMERALD","")))))</f>
        <v>CANNOT CERTIFY</v>
      </c>
      <c r="O100" s="1090" t="s">
        <v>625</v>
      </c>
      <c r="P100" s="1091"/>
      <c r="Q100" s="1091"/>
      <c r="R100" s="1091"/>
      <c r="S100" s="1091"/>
      <c r="T100" s="1092"/>
      <c r="U100" s="1100"/>
      <c r="V100" s="234"/>
      <c r="W100" s="234"/>
      <c r="X100" s="232"/>
      <c r="Y100" s="232"/>
      <c r="Z100" s="232"/>
      <c r="AA100" s="232"/>
    </row>
    <row r="101" spans="1:27" ht="18.75" customHeight="1">
      <c r="A101" s="1247" t="s">
        <v>299</v>
      </c>
      <c r="B101" s="1248"/>
      <c r="C101" s="1248"/>
      <c r="D101" s="1248"/>
      <c r="E101" s="1248"/>
      <c r="F101" s="1248"/>
      <c r="G101" s="1248"/>
      <c r="H101" s="1248"/>
      <c r="I101" s="1248"/>
      <c r="J101" s="1248"/>
      <c r="K101" s="1248"/>
      <c r="L101" s="1248"/>
      <c r="M101" s="1248"/>
      <c r="N101" s="1248"/>
      <c r="O101" s="1248"/>
      <c r="P101" s="1248"/>
      <c r="Q101" s="1248"/>
      <c r="R101" s="1248"/>
      <c r="S101" s="1248"/>
      <c r="T101" s="1249"/>
      <c r="U101" s="1100"/>
      <c r="X101" s="173"/>
      <c r="Y101" s="173"/>
      <c r="Z101" s="173"/>
      <c r="AA101" s="173"/>
    </row>
    <row r="102" spans="1:27">
      <c r="A102" s="1256" t="s">
        <v>300</v>
      </c>
      <c r="B102" s="1256"/>
      <c r="C102" s="1256"/>
      <c r="D102" s="1256"/>
      <c r="E102" s="1256"/>
      <c r="F102" s="1256"/>
      <c r="G102" s="1256"/>
      <c r="H102" s="1256"/>
      <c r="I102" s="1256"/>
      <c r="J102" s="1256"/>
      <c r="K102" s="1256"/>
      <c r="L102" s="1256"/>
      <c r="M102" s="1256"/>
      <c r="N102" s="1256"/>
      <c r="O102" s="1256"/>
      <c r="P102" s="1256"/>
      <c r="Q102" s="1256"/>
      <c r="R102" s="1256"/>
      <c r="S102" s="1256"/>
      <c r="T102" s="1256"/>
      <c r="U102" s="1100"/>
      <c r="X102" s="173"/>
      <c r="Y102" s="173"/>
      <c r="Z102" s="173"/>
      <c r="AA102" s="173"/>
    </row>
    <row r="103" spans="1:27" ht="63" customHeight="1">
      <c r="A103" s="235" t="s">
        <v>175</v>
      </c>
      <c r="B103" s="236"/>
      <c r="C103" s="1257" t="s">
        <v>938</v>
      </c>
      <c r="D103" s="1258"/>
      <c r="E103" s="1258"/>
      <c r="F103" s="1258"/>
      <c r="G103" s="1258"/>
      <c r="H103" s="1258"/>
      <c r="I103" s="1259" t="s">
        <v>850</v>
      </c>
      <c r="J103" s="1260"/>
      <c r="K103" s="478" t="str">
        <f>IF('4a WEiR Index'!V23="","",'4a WEiR Index'!V23)</f>
        <v/>
      </c>
      <c r="L103" s="237"/>
      <c r="M103" s="238" t="str">
        <f>IF(K103="","",(100-K103))</f>
        <v/>
      </c>
      <c r="N103" s="238" t="str">
        <f>IF(K103="","",(100-K103))</f>
        <v/>
      </c>
      <c r="O103" s="1268" t="s">
        <v>851</v>
      </c>
      <c r="P103" s="1269"/>
      <c r="Q103" s="1269"/>
      <c r="R103" s="1269"/>
      <c r="S103" s="1269"/>
      <c r="T103" s="1269"/>
      <c r="U103" s="1100"/>
      <c r="X103" s="173"/>
      <c r="Y103" s="173"/>
      <c r="Z103" s="173"/>
      <c r="AA103" s="173"/>
    </row>
    <row r="104" spans="1:27" ht="15" customHeight="1">
      <c r="A104" s="239" t="s">
        <v>634</v>
      </c>
      <c r="B104" s="240"/>
      <c r="C104" s="1051" t="s">
        <v>635</v>
      </c>
      <c r="D104" s="1052"/>
      <c r="E104" s="1052"/>
      <c r="F104" s="1052"/>
      <c r="G104" s="1052"/>
      <c r="H104" s="1052"/>
      <c r="I104" s="1053"/>
      <c r="J104" s="1053"/>
      <c r="K104" s="1054"/>
      <c r="L104" s="1055">
        <v>1</v>
      </c>
      <c r="M104" s="1058"/>
      <c r="N104" s="1058"/>
      <c r="O104" s="1285" t="s">
        <v>636</v>
      </c>
      <c r="P104" s="1286"/>
      <c r="Q104" s="1286"/>
      <c r="R104" s="1286"/>
      <c r="S104" s="1286"/>
      <c r="T104" s="1287"/>
      <c r="U104" s="1100"/>
      <c r="X104" s="241"/>
      <c r="Y104" s="241"/>
      <c r="Z104" s="173"/>
      <c r="AA104" s="173"/>
    </row>
    <row r="105" spans="1:27" ht="15" customHeight="1">
      <c r="A105" s="242"/>
      <c r="B105" s="243"/>
      <c r="C105" s="825" t="s">
        <v>939</v>
      </c>
      <c r="D105" s="825"/>
      <c r="E105" s="825"/>
      <c r="F105" s="825"/>
      <c r="G105" s="825"/>
      <c r="H105" s="825"/>
      <c r="I105" s="825"/>
      <c r="J105" s="825"/>
      <c r="K105" s="825"/>
      <c r="L105" s="1056"/>
      <c r="M105" s="1059"/>
      <c r="N105" s="1059"/>
      <c r="O105" s="838"/>
      <c r="P105" s="836"/>
      <c r="Q105" s="836"/>
      <c r="R105" s="836"/>
      <c r="S105" s="836"/>
      <c r="T105" s="837"/>
      <c r="U105" s="1100"/>
      <c r="X105" s="241"/>
      <c r="Y105" s="241"/>
      <c r="Z105" s="173"/>
      <c r="AA105" s="173"/>
    </row>
    <row r="106" spans="1:27" ht="30" customHeight="1">
      <c r="A106" s="242"/>
      <c r="B106" s="243"/>
      <c r="C106" s="825" t="s">
        <v>940</v>
      </c>
      <c r="D106" s="825"/>
      <c r="E106" s="825"/>
      <c r="F106" s="825"/>
      <c r="G106" s="825"/>
      <c r="H106" s="825"/>
      <c r="I106" s="825"/>
      <c r="J106" s="825"/>
      <c r="K106" s="825"/>
      <c r="L106" s="1056"/>
      <c r="M106" s="1059"/>
      <c r="N106" s="1059"/>
      <c r="O106" s="838"/>
      <c r="P106" s="839"/>
      <c r="Q106" s="839"/>
      <c r="R106" s="839"/>
      <c r="S106" s="839"/>
      <c r="T106" s="837"/>
      <c r="U106" s="1100"/>
      <c r="X106" s="241"/>
      <c r="Y106" s="241"/>
      <c r="Z106" s="173"/>
      <c r="AA106" s="173"/>
    </row>
    <row r="107" spans="1:27" ht="15.4" customHeight="1">
      <c r="A107" s="244"/>
      <c r="B107" s="245"/>
      <c r="C107" s="1050" t="s">
        <v>941</v>
      </c>
      <c r="D107" s="1050"/>
      <c r="E107" s="1050"/>
      <c r="F107" s="1050"/>
      <c r="G107" s="1050"/>
      <c r="H107" s="1050"/>
      <c r="I107" s="1050"/>
      <c r="J107" s="1050"/>
      <c r="K107" s="1050"/>
      <c r="L107" s="1057"/>
      <c r="M107" s="1060"/>
      <c r="N107" s="1060"/>
      <c r="O107" s="841"/>
      <c r="P107" s="842"/>
      <c r="Q107" s="842"/>
      <c r="R107" s="842"/>
      <c r="S107" s="842"/>
      <c r="T107" s="843"/>
      <c r="U107" s="1100"/>
      <c r="X107" s="241"/>
      <c r="Y107" s="241"/>
      <c r="Z107" s="173"/>
      <c r="AA107" s="173"/>
    </row>
    <row r="108" spans="1:27" ht="15.75">
      <c r="A108" s="1369" t="s">
        <v>177</v>
      </c>
      <c r="B108" s="1369"/>
      <c r="C108" s="1369"/>
      <c r="D108" s="1369"/>
      <c r="E108" s="1369"/>
      <c r="F108" s="1369"/>
      <c r="G108" s="1369"/>
      <c r="H108" s="1369"/>
      <c r="I108" s="1369"/>
      <c r="J108" s="1369"/>
      <c r="K108" s="1369"/>
      <c r="L108" s="1369"/>
      <c r="M108" s="1369"/>
      <c r="N108" s="1369"/>
      <c r="O108" s="1369"/>
      <c r="P108" s="1369"/>
      <c r="Q108" s="1369"/>
      <c r="R108" s="1369"/>
      <c r="S108" s="1369"/>
      <c r="T108" s="1369"/>
      <c r="U108" s="1100"/>
      <c r="X108" s="241"/>
      <c r="Y108" s="241"/>
      <c r="Z108" s="173"/>
      <c r="AA108" s="173"/>
    </row>
    <row r="109" spans="1:27" ht="76.5" customHeight="1">
      <c r="A109" s="1281" t="s">
        <v>176</v>
      </c>
      <c r="B109" s="246"/>
      <c r="C109" s="1049" t="s">
        <v>1015</v>
      </c>
      <c r="D109" s="1049"/>
      <c r="E109" s="1049"/>
      <c r="F109" s="1049"/>
      <c r="G109" s="1049"/>
      <c r="H109" s="1049"/>
      <c r="I109" s="1049"/>
      <c r="J109" s="1049"/>
      <c r="K109" s="1049"/>
      <c r="L109" s="207"/>
      <c r="M109" s="247"/>
      <c r="N109" s="247"/>
      <c r="O109" s="986" t="s">
        <v>856</v>
      </c>
      <c r="P109" s="986"/>
      <c r="Q109" s="986"/>
      <c r="R109" s="986"/>
      <c r="S109" s="986"/>
      <c r="T109" s="986"/>
      <c r="U109" s="1100"/>
      <c r="X109" s="173"/>
      <c r="Y109" s="173"/>
      <c r="Z109" s="173"/>
      <c r="AA109" s="173"/>
    </row>
    <row r="110" spans="1:27" ht="31.5" customHeight="1">
      <c r="A110" s="1282"/>
      <c r="B110" s="248"/>
      <c r="C110" s="825" t="s">
        <v>943</v>
      </c>
      <c r="D110" s="825"/>
      <c r="E110" s="825"/>
      <c r="F110" s="825"/>
      <c r="G110" s="825"/>
      <c r="H110" s="825"/>
      <c r="I110" s="825"/>
      <c r="J110" s="825"/>
      <c r="K110" s="825"/>
      <c r="L110" s="201">
        <v>2</v>
      </c>
      <c r="M110" s="94"/>
      <c r="N110" s="94"/>
      <c r="O110" s="956"/>
      <c r="P110" s="956"/>
      <c r="Q110" s="956"/>
      <c r="R110" s="956"/>
      <c r="S110" s="956"/>
      <c r="T110" s="956"/>
      <c r="U110" s="1100"/>
      <c r="X110" s="173"/>
      <c r="Y110" s="173"/>
      <c r="Z110" s="173"/>
      <c r="AA110" s="173"/>
    </row>
    <row r="111" spans="1:27" ht="44" customHeight="1">
      <c r="A111" s="1282"/>
      <c r="B111" s="248"/>
      <c r="C111" s="825" t="s">
        <v>942</v>
      </c>
      <c r="D111" s="825"/>
      <c r="E111" s="825"/>
      <c r="F111" s="825"/>
      <c r="G111" s="825"/>
      <c r="H111" s="825"/>
      <c r="I111" s="825"/>
      <c r="J111" s="825"/>
      <c r="K111" s="825"/>
      <c r="L111" s="201">
        <v>2</v>
      </c>
      <c r="M111" s="94"/>
      <c r="N111" s="94"/>
      <c r="O111" s="956"/>
      <c r="P111" s="956"/>
      <c r="Q111" s="956"/>
      <c r="R111" s="956"/>
      <c r="S111" s="956"/>
      <c r="T111" s="956"/>
      <c r="U111" s="1100"/>
      <c r="X111" s="173"/>
      <c r="Y111" s="173"/>
      <c r="Z111" s="173"/>
      <c r="AA111" s="173"/>
    </row>
    <row r="112" spans="1:27" ht="45" customHeight="1">
      <c r="A112" s="1283"/>
      <c r="B112" s="249"/>
      <c r="C112" s="1050" t="s">
        <v>666</v>
      </c>
      <c r="D112" s="1050"/>
      <c r="E112" s="1050"/>
      <c r="F112" s="1050"/>
      <c r="G112" s="1050"/>
      <c r="H112" s="1050"/>
      <c r="I112" s="1050"/>
      <c r="J112" s="1050"/>
      <c r="K112" s="1050"/>
      <c r="L112" s="250">
        <v>4</v>
      </c>
      <c r="M112" s="98"/>
      <c r="N112" s="98"/>
      <c r="O112" s="962"/>
      <c r="P112" s="962"/>
      <c r="Q112" s="962"/>
      <c r="R112" s="962"/>
      <c r="S112" s="962"/>
      <c r="T112" s="962"/>
      <c r="U112" s="1100"/>
      <c r="X112" s="173"/>
      <c r="Y112" s="173"/>
      <c r="Z112" s="173"/>
      <c r="AA112" s="173"/>
    </row>
    <row r="113" spans="1:27" ht="15.75" customHeight="1">
      <c r="A113" s="1046" t="s">
        <v>178</v>
      </c>
      <c r="B113" s="251"/>
      <c r="C113" s="1049" t="s">
        <v>438</v>
      </c>
      <c r="D113" s="1049"/>
      <c r="E113" s="1049"/>
      <c r="F113" s="1049"/>
      <c r="G113" s="1049"/>
      <c r="H113" s="1049"/>
      <c r="I113" s="1049"/>
      <c r="J113" s="1049"/>
      <c r="K113" s="1049"/>
      <c r="L113" s="252"/>
      <c r="M113" s="207"/>
      <c r="N113" s="207"/>
      <c r="O113" s="1284"/>
      <c r="P113" s="1284"/>
      <c r="Q113" s="1284"/>
      <c r="R113" s="1284"/>
      <c r="S113" s="1284"/>
      <c r="T113" s="1284"/>
      <c r="U113" s="1100"/>
      <c r="X113" s="173"/>
      <c r="Y113" s="173"/>
      <c r="Z113" s="173"/>
      <c r="AA113" s="173"/>
    </row>
    <row r="114" spans="1:27" ht="48" customHeight="1">
      <c r="A114" s="1047"/>
      <c r="B114" s="248"/>
      <c r="C114" s="1084" t="s">
        <v>1099</v>
      </c>
      <c r="D114" s="1085"/>
      <c r="E114" s="1085"/>
      <c r="F114" s="1085"/>
      <c r="G114" s="1085"/>
      <c r="H114" s="1085"/>
      <c r="I114" s="1085"/>
      <c r="J114" s="1085"/>
      <c r="K114" s="1086"/>
      <c r="L114" s="253">
        <v>0.5</v>
      </c>
      <c r="M114" s="94"/>
      <c r="N114" s="94"/>
      <c r="O114" s="1208"/>
      <c r="P114" s="1209"/>
      <c r="Q114" s="1209"/>
      <c r="R114" s="1209"/>
      <c r="S114" s="1209"/>
      <c r="T114" s="1210"/>
      <c r="U114" s="1100"/>
      <c r="X114" s="173"/>
      <c r="Y114" s="173"/>
      <c r="Z114" s="173"/>
      <c r="AA114" s="173"/>
    </row>
    <row r="115" spans="1:27" ht="48" customHeight="1">
      <c r="A115" s="1048"/>
      <c r="B115" s="248"/>
      <c r="C115" s="1084" t="s">
        <v>1100</v>
      </c>
      <c r="D115" s="1085"/>
      <c r="E115" s="1085"/>
      <c r="F115" s="1085"/>
      <c r="G115" s="1085"/>
      <c r="H115" s="1085"/>
      <c r="I115" s="1085"/>
      <c r="J115" s="1085"/>
      <c r="K115" s="1086"/>
      <c r="L115" s="253">
        <v>0.5</v>
      </c>
      <c r="M115" s="94"/>
      <c r="N115" s="94"/>
      <c r="O115" s="1208"/>
      <c r="P115" s="1209"/>
      <c r="Q115" s="1209"/>
      <c r="R115" s="1209"/>
      <c r="S115" s="1209"/>
      <c r="T115" s="1210"/>
      <c r="U115" s="1100"/>
      <c r="X115" s="173"/>
      <c r="Y115" s="173"/>
      <c r="Z115" s="173"/>
      <c r="AA115" s="173"/>
    </row>
    <row r="116" spans="1:27" ht="30" customHeight="1">
      <c r="A116" s="963"/>
      <c r="B116" s="254"/>
      <c r="C116" s="1084" t="s">
        <v>1097</v>
      </c>
      <c r="D116" s="1085"/>
      <c r="E116" s="1085"/>
      <c r="F116" s="1085"/>
      <c r="G116" s="1085"/>
      <c r="H116" s="1085"/>
      <c r="I116" s="1085"/>
      <c r="J116" s="1085"/>
      <c r="K116" s="1086"/>
      <c r="L116" s="255" t="s">
        <v>1021</v>
      </c>
      <c r="M116" s="99"/>
      <c r="N116" s="99"/>
      <c r="O116" s="956"/>
      <c r="P116" s="956"/>
      <c r="Q116" s="956"/>
      <c r="R116" s="956"/>
      <c r="S116" s="956"/>
      <c r="T116" s="956"/>
      <c r="U116" s="1100"/>
      <c r="X116" s="241"/>
      <c r="Y116" s="241"/>
      <c r="Z116" s="241"/>
      <c r="AA116" s="241"/>
    </row>
    <row r="117" spans="1:27" ht="28.25" customHeight="1">
      <c r="A117" s="964"/>
      <c r="B117" s="256"/>
      <c r="C117" s="1083" t="s">
        <v>1098</v>
      </c>
      <c r="D117" s="1083"/>
      <c r="E117" s="1083"/>
      <c r="F117" s="1083"/>
      <c r="G117" s="1083"/>
      <c r="H117" s="1083"/>
      <c r="I117" s="1083"/>
      <c r="J117" s="1083"/>
      <c r="K117" s="1083"/>
      <c r="L117" s="257">
        <v>1</v>
      </c>
      <c r="M117" s="92"/>
      <c r="N117" s="92"/>
      <c r="O117" s="956"/>
      <c r="P117" s="956"/>
      <c r="Q117" s="956"/>
      <c r="R117" s="956"/>
      <c r="S117" s="956"/>
      <c r="T117" s="956"/>
      <c r="U117" s="1100"/>
      <c r="X117" s="173"/>
      <c r="Y117" s="173"/>
      <c r="Z117" s="173"/>
      <c r="AA117" s="173"/>
    </row>
    <row r="118" spans="1:27">
      <c r="A118" s="1369" t="s">
        <v>594</v>
      </c>
      <c r="B118" s="1369"/>
      <c r="C118" s="1369"/>
      <c r="D118" s="1369"/>
      <c r="E118" s="1369"/>
      <c r="F118" s="1369"/>
      <c r="G118" s="1369"/>
      <c r="H118" s="1369"/>
      <c r="I118" s="1369"/>
      <c r="J118" s="1369"/>
      <c r="K118" s="1369"/>
      <c r="L118" s="1369"/>
      <c r="M118" s="1369"/>
      <c r="N118" s="1369"/>
      <c r="O118" s="1369"/>
      <c r="P118" s="1369"/>
      <c r="Q118" s="1369"/>
      <c r="R118" s="1369"/>
      <c r="S118" s="1369"/>
      <c r="T118" s="1369"/>
      <c r="U118" s="1100"/>
      <c r="X118" s="173"/>
      <c r="Y118" s="173"/>
      <c r="Z118" s="173"/>
      <c r="AA118" s="173"/>
    </row>
    <row r="119" spans="1:27" ht="15" customHeight="1">
      <c r="A119" s="1046" t="s">
        <v>179</v>
      </c>
      <c r="B119" s="251"/>
      <c r="C119" s="1404" t="s">
        <v>439</v>
      </c>
      <c r="D119" s="1295"/>
      <c r="E119" s="1295"/>
      <c r="F119" s="1295"/>
      <c r="G119" s="1295"/>
      <c r="H119" s="1295"/>
      <c r="I119" s="1295"/>
      <c r="J119" s="1295"/>
      <c r="K119" s="1295"/>
      <c r="L119" s="258"/>
      <c r="M119" s="259"/>
      <c r="N119" s="259"/>
      <c r="O119" s="1394"/>
      <c r="P119" s="1394"/>
      <c r="Q119" s="1394"/>
      <c r="R119" s="1394"/>
      <c r="S119" s="1394"/>
      <c r="T119" s="1394"/>
      <c r="U119" s="1100"/>
      <c r="X119" s="173"/>
      <c r="Y119" s="173"/>
      <c r="Z119" s="173"/>
      <c r="AA119" s="173"/>
    </row>
    <row r="120" spans="1:27" ht="45.5" customHeight="1">
      <c r="A120" s="963"/>
      <c r="B120" s="248"/>
      <c r="C120" s="1395" t="s">
        <v>944</v>
      </c>
      <c r="D120" s="1395"/>
      <c r="E120" s="1395"/>
      <c r="F120" s="1395"/>
      <c r="G120" s="1395"/>
      <c r="H120" s="1395"/>
      <c r="I120" s="1395"/>
      <c r="J120" s="1395"/>
      <c r="K120" s="1395"/>
      <c r="L120" s="260" t="s">
        <v>354</v>
      </c>
      <c r="M120" s="100"/>
      <c r="N120" s="100"/>
      <c r="O120" s="1037"/>
      <c r="P120" s="1037"/>
      <c r="Q120" s="1037"/>
      <c r="R120" s="1037"/>
      <c r="S120" s="1037"/>
      <c r="T120" s="1037"/>
      <c r="U120" s="1100"/>
      <c r="X120" s="173"/>
      <c r="Y120" s="173"/>
      <c r="Z120" s="173"/>
      <c r="AA120" s="173"/>
    </row>
    <row r="121" spans="1:27" ht="31.5" customHeight="1">
      <c r="A121" s="964"/>
      <c r="B121" s="249"/>
      <c r="C121" s="1403" t="s">
        <v>945</v>
      </c>
      <c r="D121" s="1403"/>
      <c r="E121" s="1403"/>
      <c r="F121" s="1403"/>
      <c r="G121" s="1403"/>
      <c r="H121" s="1403"/>
      <c r="I121" s="1403"/>
      <c r="J121" s="1403"/>
      <c r="K121" s="1403"/>
      <c r="L121" s="261" t="s">
        <v>355</v>
      </c>
      <c r="M121" s="101"/>
      <c r="N121" s="101"/>
      <c r="O121" s="962"/>
      <c r="P121" s="1343"/>
      <c r="Q121" s="1343"/>
      <c r="R121" s="1343"/>
      <c r="S121" s="1343"/>
      <c r="T121" s="1343"/>
      <c r="U121" s="1100"/>
      <c r="X121" s="173"/>
      <c r="Y121" s="173"/>
      <c r="Z121" s="173"/>
      <c r="AA121" s="173"/>
    </row>
    <row r="122" spans="1:27" ht="45" customHeight="1">
      <c r="A122" s="262" t="s">
        <v>180</v>
      </c>
      <c r="B122" s="263"/>
      <c r="C122" s="1295" t="s">
        <v>849</v>
      </c>
      <c r="D122" s="1295"/>
      <c r="E122" s="1295"/>
      <c r="F122" s="1295"/>
      <c r="G122" s="1295"/>
      <c r="H122" s="1295"/>
      <c r="I122" s="1295"/>
      <c r="J122" s="1295"/>
      <c r="K122" s="1295"/>
      <c r="L122" s="264">
        <v>5</v>
      </c>
      <c r="M122" s="265">
        <f>MIN(TRUNC(SUM((IF('4a WEiR Index'!$H$14=0,0.0001,'4a WEiR Index'!$I$14/'4a WEiR Index'!$H$14)*'Indoor_Values (HIDE)'!$C$36),(IF('4a WEiR Index'!$H$15=0,0.0001,'4a WEiR Index'!$I$15/'4a WEiR Index'!$H$15*'Indoor_Values (HIDE)'!$C$37)),(IF('4a WEiR Index'!$H$16=0,0.0001,'4a WEiR Index'!$I$16/'4a WEiR Index'!$H$16*'Indoor_Values (HIDE)'!$C$38)),(IF('4a WEiR Index'!$H$19=0,0.0001,'4a WEiR Index'!$I$19/'4a WEiR Index'!$H$19*'Indoor_Values (HIDE)'!$C$41)))/SUM('Indoor_Values (HIDE)'!$C$36,'Indoor_Values (HIDE)'!$C$37,'Indoor_Values (HIDE)'!$C$38,'Indoor_Values (HIDE)'!$C$41)/0.1*0.5),5)</f>
        <v>0</v>
      </c>
      <c r="N122" s="265">
        <f>MIN(TRUNC(SUM((IF('4a WEiR Index'!$H$14=0,0.0001,'4a WEiR Index'!$I$14/'4a WEiR Index'!$H$14)*'Indoor_Values (HIDE)'!$C$36),(IF('4a WEiR Index'!$H$15=0,0.0001,'4a WEiR Index'!$I$15/'4a WEiR Index'!$H$15*'Indoor_Values (HIDE)'!$C$37)),(IF('4a WEiR Index'!$H$16=0,0.0001,'4a WEiR Index'!$I$16/'4a WEiR Index'!$H$16*'Indoor_Values (HIDE)'!$C$38)),(IF('4a WEiR Index'!$H$19=0,0.0001,'4a WEiR Index'!$I$19/'4a WEiR Index'!$H$19*'Indoor_Values (HIDE)'!$C$41)))/SUM('Indoor_Values (HIDE)'!$C$36,'Indoor_Values (HIDE)'!$C$37,'Indoor_Values (HIDE)'!$C$38,'Indoor_Values (HIDE)'!$C$41)/0.1*0.5),5)</f>
        <v>0</v>
      </c>
      <c r="O122" s="1105" t="s">
        <v>852</v>
      </c>
      <c r="P122" s="1106"/>
      <c r="Q122" s="1106"/>
      <c r="R122" s="1106"/>
      <c r="S122" s="1106"/>
      <c r="T122" s="1106"/>
      <c r="U122" s="1100"/>
      <c r="X122" s="173"/>
      <c r="Y122" s="173"/>
      <c r="Z122" s="173"/>
      <c r="AA122" s="173"/>
    </row>
    <row r="123" spans="1:27">
      <c r="A123" s="1402" t="s">
        <v>595</v>
      </c>
      <c r="B123" s="1402"/>
      <c r="C123" s="1402"/>
      <c r="D123" s="1402"/>
      <c r="E123" s="1402"/>
      <c r="F123" s="1402"/>
      <c r="G123" s="1402"/>
      <c r="H123" s="1402"/>
      <c r="I123" s="1402"/>
      <c r="J123" s="1402"/>
      <c r="K123" s="1402"/>
      <c r="L123" s="1402"/>
      <c r="M123" s="1402"/>
      <c r="N123" s="1402"/>
      <c r="O123" s="1402"/>
      <c r="P123" s="1402"/>
      <c r="Q123" s="1402"/>
      <c r="R123" s="1402"/>
      <c r="S123" s="1402"/>
      <c r="T123" s="1402"/>
      <c r="U123" s="1100"/>
      <c r="X123" s="173"/>
      <c r="Y123" s="173"/>
      <c r="Z123" s="173"/>
      <c r="AA123" s="173"/>
    </row>
    <row r="124" spans="1:27" ht="48" customHeight="1">
      <c r="A124" s="266" t="s">
        <v>596</v>
      </c>
      <c r="B124" s="263"/>
      <c r="C124" s="1041" t="s">
        <v>440</v>
      </c>
      <c r="D124" s="1041"/>
      <c r="E124" s="1041"/>
      <c r="F124" s="1041"/>
      <c r="G124" s="1041"/>
      <c r="H124" s="1041"/>
      <c r="I124" s="1041"/>
      <c r="J124" s="1041"/>
      <c r="K124" s="1041"/>
      <c r="L124" s="1001">
        <v>1</v>
      </c>
      <c r="M124" s="1292"/>
      <c r="N124" s="1292"/>
      <c r="O124" s="1405"/>
      <c r="P124" s="1406"/>
      <c r="Q124" s="1406"/>
      <c r="R124" s="1406"/>
      <c r="S124" s="1406"/>
      <c r="T124" s="1407"/>
      <c r="U124" s="1100"/>
      <c r="X124" s="173"/>
      <c r="Y124" s="173"/>
      <c r="Z124" s="173"/>
      <c r="AA124" s="173"/>
    </row>
    <row r="125" spans="1:27" ht="15" customHeight="1">
      <c r="A125" s="267"/>
      <c r="B125" s="248"/>
      <c r="C125" s="1396" t="s">
        <v>451</v>
      </c>
      <c r="D125" s="1397"/>
      <c r="E125" s="1397"/>
      <c r="F125" s="1397"/>
      <c r="G125" s="1397"/>
      <c r="H125" s="1397"/>
      <c r="I125" s="1397"/>
      <c r="J125" s="1397"/>
      <c r="K125" s="1398"/>
      <c r="L125" s="1290"/>
      <c r="M125" s="1293"/>
      <c r="N125" s="1293"/>
      <c r="O125" s="1408"/>
      <c r="P125" s="1409"/>
      <c r="Q125" s="1409"/>
      <c r="R125" s="1409"/>
      <c r="S125" s="1409"/>
      <c r="T125" s="1410"/>
      <c r="U125" s="1100"/>
      <c r="X125" s="173"/>
      <c r="Y125" s="173"/>
      <c r="Z125" s="173"/>
      <c r="AA125" s="173"/>
    </row>
    <row r="126" spans="1:27" ht="15" customHeight="1">
      <c r="A126" s="268"/>
      <c r="B126" s="269"/>
      <c r="C126" s="1399" t="s">
        <v>452</v>
      </c>
      <c r="D126" s="1400"/>
      <c r="E126" s="1400"/>
      <c r="F126" s="1400"/>
      <c r="G126" s="1400"/>
      <c r="H126" s="1400"/>
      <c r="I126" s="1400"/>
      <c r="J126" s="1400"/>
      <c r="K126" s="1401"/>
      <c r="L126" s="1291"/>
      <c r="M126" s="1294"/>
      <c r="N126" s="1294"/>
      <c r="O126" s="1411"/>
      <c r="P126" s="1412"/>
      <c r="Q126" s="1412"/>
      <c r="R126" s="1412"/>
      <c r="S126" s="1412"/>
      <c r="T126" s="1413"/>
      <c r="U126" s="1100"/>
      <c r="X126" s="173"/>
      <c r="Y126" s="173"/>
      <c r="Z126" s="173"/>
      <c r="AA126" s="173"/>
    </row>
    <row r="127" spans="1:27" ht="59.65" customHeight="1">
      <c r="A127" s="270" t="s">
        <v>597</v>
      </c>
      <c r="B127" s="271"/>
      <c r="C127" s="1041" t="s">
        <v>682</v>
      </c>
      <c r="D127" s="1041"/>
      <c r="E127" s="1041"/>
      <c r="F127" s="1041"/>
      <c r="G127" s="1041"/>
      <c r="H127" s="1041"/>
      <c r="I127" s="1041"/>
      <c r="J127" s="1041"/>
      <c r="K127" s="1041"/>
      <c r="L127" s="272">
        <v>3</v>
      </c>
      <c r="M127" s="118"/>
      <c r="N127" s="118"/>
      <c r="O127" s="1029"/>
      <c r="P127" s="1030"/>
      <c r="Q127" s="1030"/>
      <c r="R127" s="1030"/>
      <c r="S127" s="1030"/>
      <c r="T127" s="1031"/>
      <c r="U127" s="1100"/>
      <c r="X127" s="173"/>
      <c r="Y127" s="173"/>
      <c r="Z127" s="173"/>
      <c r="AA127" s="173"/>
    </row>
    <row r="128" spans="1:27" ht="72.400000000000006" customHeight="1">
      <c r="A128" s="270" t="s">
        <v>598</v>
      </c>
      <c r="B128" s="271"/>
      <c r="C128" s="1041" t="s">
        <v>918</v>
      </c>
      <c r="D128" s="1041"/>
      <c r="E128" s="1041"/>
      <c r="F128" s="1041"/>
      <c r="G128" s="1041"/>
      <c r="H128" s="1041"/>
      <c r="I128" s="1041"/>
      <c r="J128" s="1041"/>
      <c r="K128" s="1041"/>
      <c r="L128" s="273" t="s">
        <v>683</v>
      </c>
      <c r="M128" s="69"/>
      <c r="N128" s="69"/>
      <c r="O128" s="1296" t="s">
        <v>621</v>
      </c>
      <c r="P128" s="1297"/>
      <c r="Q128" s="1297"/>
      <c r="R128" s="1297"/>
      <c r="S128" s="1297"/>
      <c r="T128" s="1298"/>
      <c r="U128" s="1100"/>
      <c r="X128" s="173"/>
      <c r="Y128" s="173"/>
      <c r="Z128" s="173"/>
      <c r="AA128" s="173"/>
    </row>
    <row r="129" spans="1:27" ht="44" customHeight="1">
      <c r="A129" s="270" t="s">
        <v>599</v>
      </c>
      <c r="B129" s="271"/>
      <c r="C129" s="1041" t="s">
        <v>662</v>
      </c>
      <c r="D129" s="1041"/>
      <c r="E129" s="1041"/>
      <c r="F129" s="1041"/>
      <c r="G129" s="1041"/>
      <c r="H129" s="1041"/>
      <c r="I129" s="1041"/>
      <c r="J129" s="1041"/>
      <c r="K129" s="1041"/>
      <c r="L129" s="272">
        <v>1</v>
      </c>
      <c r="M129" s="102"/>
      <c r="N129" s="103"/>
      <c r="O129" s="1042"/>
      <c r="P129" s="1043"/>
      <c r="Q129" s="1043"/>
      <c r="R129" s="1043"/>
      <c r="S129" s="1043"/>
      <c r="T129" s="1044"/>
      <c r="U129" s="1100"/>
      <c r="X129" s="173"/>
      <c r="Y129" s="173"/>
      <c r="Z129" s="173"/>
      <c r="AA129" s="173"/>
    </row>
    <row r="130" spans="1:27" ht="44" customHeight="1">
      <c r="A130" s="270" t="s">
        <v>600</v>
      </c>
      <c r="B130" s="271"/>
      <c r="C130" s="1041" t="s">
        <v>684</v>
      </c>
      <c r="D130" s="1041"/>
      <c r="E130" s="1041"/>
      <c r="F130" s="1041"/>
      <c r="G130" s="1041"/>
      <c r="H130" s="1041"/>
      <c r="I130" s="1041"/>
      <c r="J130" s="1041"/>
      <c r="K130" s="1041"/>
      <c r="L130" s="272">
        <v>1</v>
      </c>
      <c r="M130" s="102"/>
      <c r="N130" s="103"/>
      <c r="O130" s="1042"/>
      <c r="P130" s="1043"/>
      <c r="Q130" s="1043"/>
      <c r="R130" s="1043"/>
      <c r="S130" s="1043"/>
      <c r="T130" s="1044"/>
      <c r="U130" s="1100"/>
      <c r="X130" s="173"/>
      <c r="Y130" s="173"/>
      <c r="Z130" s="173"/>
      <c r="AA130" s="173"/>
    </row>
    <row r="131" spans="1:27" ht="45" customHeight="1">
      <c r="A131" s="270" t="s">
        <v>601</v>
      </c>
      <c r="B131" s="271"/>
      <c r="C131" s="1040" t="s">
        <v>946</v>
      </c>
      <c r="D131" s="1041"/>
      <c r="E131" s="1041"/>
      <c r="F131" s="1041"/>
      <c r="G131" s="1041"/>
      <c r="H131" s="1041"/>
      <c r="I131" s="1041"/>
      <c r="J131" s="1041"/>
      <c r="K131" s="1041"/>
      <c r="L131" s="273" t="s">
        <v>683</v>
      </c>
      <c r="M131" s="69"/>
      <c r="N131" s="69"/>
      <c r="O131" s="1296" t="s">
        <v>621</v>
      </c>
      <c r="P131" s="1297"/>
      <c r="Q131" s="1297"/>
      <c r="R131" s="1297"/>
      <c r="S131" s="1297"/>
      <c r="T131" s="1298"/>
      <c r="U131" s="1100"/>
      <c r="X131" s="173"/>
      <c r="Y131" s="173"/>
      <c r="Z131" s="173"/>
      <c r="AA131" s="173"/>
    </row>
    <row r="132" spans="1:27" ht="15" customHeight="1">
      <c r="A132" s="270" t="s">
        <v>602</v>
      </c>
      <c r="B132" s="271"/>
      <c r="C132" s="1040" t="s">
        <v>608</v>
      </c>
      <c r="D132" s="1041"/>
      <c r="E132" s="1041"/>
      <c r="F132" s="1041"/>
      <c r="G132" s="1041"/>
      <c r="H132" s="1041"/>
      <c r="I132" s="1041"/>
      <c r="J132" s="1041"/>
      <c r="K132" s="1041"/>
      <c r="L132" s="272">
        <v>1</v>
      </c>
      <c r="M132" s="102"/>
      <c r="N132" s="103"/>
      <c r="O132" s="1042"/>
      <c r="P132" s="1043"/>
      <c r="Q132" s="1043"/>
      <c r="R132" s="1043"/>
      <c r="S132" s="1043"/>
      <c r="T132" s="1044"/>
      <c r="U132" s="1100"/>
      <c r="X132" s="173"/>
      <c r="Y132" s="173"/>
      <c r="Z132" s="173"/>
      <c r="AA132" s="173"/>
    </row>
    <row r="133" spans="1:27" ht="66" customHeight="1">
      <c r="A133" s="270" t="s">
        <v>603</v>
      </c>
      <c r="B133" s="271"/>
      <c r="C133" s="1040" t="s">
        <v>947</v>
      </c>
      <c r="D133" s="1041"/>
      <c r="E133" s="1041"/>
      <c r="F133" s="1041"/>
      <c r="G133" s="1041"/>
      <c r="H133" s="1041"/>
      <c r="I133" s="1041"/>
      <c r="J133" s="1041"/>
      <c r="K133" s="1041"/>
      <c r="L133" s="274" t="s">
        <v>869</v>
      </c>
      <c r="M133" s="104"/>
      <c r="N133" s="104"/>
      <c r="O133" s="1042"/>
      <c r="P133" s="1043"/>
      <c r="Q133" s="1043"/>
      <c r="R133" s="1043"/>
      <c r="S133" s="1043"/>
      <c r="T133" s="1044"/>
      <c r="U133" s="1100"/>
      <c r="X133" s="173"/>
      <c r="Y133" s="173"/>
      <c r="Z133" s="173"/>
      <c r="AA133" s="173"/>
    </row>
    <row r="134" spans="1:27" ht="15" customHeight="1">
      <c r="A134" s="270" t="s">
        <v>604</v>
      </c>
      <c r="B134" s="271"/>
      <c r="C134" s="1040" t="s">
        <v>609</v>
      </c>
      <c r="D134" s="1041"/>
      <c r="E134" s="1041"/>
      <c r="F134" s="1041"/>
      <c r="G134" s="1041"/>
      <c r="H134" s="1041"/>
      <c r="I134" s="1041"/>
      <c r="J134" s="1041"/>
      <c r="K134" s="1041"/>
      <c r="L134" s="275">
        <v>0.5</v>
      </c>
      <c r="M134" s="105"/>
      <c r="N134" s="105"/>
      <c r="O134" s="1042"/>
      <c r="P134" s="1043"/>
      <c r="Q134" s="1043"/>
      <c r="R134" s="1043"/>
      <c r="S134" s="1043"/>
      <c r="T134" s="1044"/>
      <c r="U134" s="1100"/>
      <c r="X134" s="173"/>
      <c r="Y134" s="173"/>
      <c r="Z134" s="173"/>
      <c r="AA134" s="173"/>
    </row>
    <row r="135" spans="1:27" ht="15" customHeight="1">
      <c r="A135" s="270" t="s">
        <v>605</v>
      </c>
      <c r="B135" s="271"/>
      <c r="C135" s="1040" t="s">
        <v>610</v>
      </c>
      <c r="D135" s="1041"/>
      <c r="E135" s="1041"/>
      <c r="F135" s="1041"/>
      <c r="G135" s="1041"/>
      <c r="H135" s="1041"/>
      <c r="I135" s="1041"/>
      <c r="J135" s="1041"/>
      <c r="K135" s="1041"/>
      <c r="L135" s="272">
        <v>1</v>
      </c>
      <c r="M135" s="102"/>
      <c r="N135" s="103"/>
      <c r="O135" s="1042"/>
      <c r="P135" s="1043"/>
      <c r="Q135" s="1043"/>
      <c r="R135" s="1043"/>
      <c r="S135" s="1043"/>
      <c r="T135" s="1044"/>
      <c r="U135" s="1100"/>
      <c r="X135" s="173"/>
      <c r="Y135" s="173"/>
      <c r="Z135" s="173"/>
      <c r="AA135" s="173"/>
    </row>
    <row r="136" spans="1:27" ht="30" customHeight="1">
      <c r="A136" s="270" t="s">
        <v>606</v>
      </c>
      <c r="B136" s="271"/>
      <c r="C136" s="1040" t="s">
        <v>611</v>
      </c>
      <c r="D136" s="1041"/>
      <c r="E136" s="1041"/>
      <c r="F136" s="1041"/>
      <c r="G136" s="1041"/>
      <c r="H136" s="1041"/>
      <c r="I136" s="1041"/>
      <c r="J136" s="1041"/>
      <c r="K136" s="1041"/>
      <c r="L136" s="274">
        <v>2</v>
      </c>
      <c r="M136" s="104"/>
      <c r="N136" s="104"/>
      <c r="O136" s="1042"/>
      <c r="P136" s="1043"/>
      <c r="Q136" s="1043"/>
      <c r="R136" s="1043"/>
      <c r="S136" s="1043"/>
      <c r="T136" s="1044"/>
      <c r="U136" s="1100"/>
      <c r="X136" s="173"/>
      <c r="Y136" s="173"/>
      <c r="Z136" s="173"/>
      <c r="AA136" s="173"/>
    </row>
    <row r="137" spans="1:27" ht="15" customHeight="1">
      <c r="A137" s="270" t="s">
        <v>607</v>
      </c>
      <c r="B137" s="271"/>
      <c r="C137" s="1040" t="s">
        <v>612</v>
      </c>
      <c r="D137" s="1041"/>
      <c r="E137" s="1041"/>
      <c r="F137" s="1041"/>
      <c r="G137" s="1041"/>
      <c r="H137" s="1041"/>
      <c r="I137" s="1041"/>
      <c r="J137" s="1041"/>
      <c r="K137" s="1041"/>
      <c r="L137" s="274">
        <v>2</v>
      </c>
      <c r="M137" s="104"/>
      <c r="N137" s="104"/>
      <c r="O137" s="1042"/>
      <c r="P137" s="1043"/>
      <c r="Q137" s="1043"/>
      <c r="R137" s="1043"/>
      <c r="S137" s="1043"/>
      <c r="T137" s="1044"/>
      <c r="U137" s="1100"/>
      <c r="X137" s="173"/>
      <c r="Y137" s="173"/>
      <c r="Z137" s="173"/>
      <c r="AA137" s="173"/>
    </row>
    <row r="138" spans="1:27" ht="30.5" customHeight="1">
      <c r="A138" s="270" t="s">
        <v>855</v>
      </c>
      <c r="B138" s="271"/>
      <c r="C138" s="1040" t="s">
        <v>948</v>
      </c>
      <c r="D138" s="1041"/>
      <c r="E138" s="1041"/>
      <c r="F138" s="1041"/>
      <c r="G138" s="1041"/>
      <c r="H138" s="1041"/>
      <c r="I138" s="1041"/>
      <c r="J138" s="1041"/>
      <c r="K138" s="1041"/>
      <c r="L138" s="274">
        <v>1</v>
      </c>
      <c r="M138" s="104"/>
      <c r="N138" s="104"/>
      <c r="O138" s="1042"/>
      <c r="P138" s="1043"/>
      <c r="Q138" s="1043"/>
      <c r="R138" s="1043"/>
      <c r="S138" s="1043"/>
      <c r="T138" s="1044"/>
      <c r="U138" s="1100"/>
      <c r="X138" s="173"/>
      <c r="Y138" s="173"/>
      <c r="Z138" s="173"/>
      <c r="AA138" s="173"/>
    </row>
    <row r="139" spans="1:27" ht="18">
      <c r="A139" s="1439" t="s">
        <v>165</v>
      </c>
      <c r="B139" s="1439"/>
      <c r="C139" s="1439"/>
      <c r="D139" s="1439"/>
      <c r="E139" s="1439"/>
      <c r="F139" s="1439"/>
      <c r="G139" s="1439"/>
      <c r="H139" s="1439"/>
      <c r="I139" s="1439"/>
      <c r="J139" s="1439"/>
      <c r="K139" s="1439"/>
      <c r="L139" s="276">
        <v>130</v>
      </c>
      <c r="M139" s="276">
        <f>SUM(M103,M104,M110,M111,M112,M114,M115,M116,M117,M120,M121,M122,M124,M127,M128,M129,M130,M131,M132,M133,M134,M135,M136,M137,M138)</f>
        <v>0</v>
      </c>
      <c r="N139" s="276">
        <f>SUM(N103,N104,N110,N111,N112,N114,N115,N116,N117,N120,N121,N122,N124,N127,N128,N129,N130,N131,N132,N133,N134,N135,N136,N137,N138)</f>
        <v>0</v>
      </c>
      <c r="O139" s="1080"/>
      <c r="P139" s="1081"/>
      <c r="Q139" s="1081"/>
      <c r="R139" s="1081"/>
      <c r="S139" s="1081"/>
      <c r="T139" s="1082"/>
      <c r="U139" s="1100"/>
      <c r="X139" s="173"/>
      <c r="Y139" s="173"/>
      <c r="Z139" s="173"/>
      <c r="AA139" s="173"/>
    </row>
    <row r="140" spans="1:27" ht="18.75" customHeight="1">
      <c r="A140" s="1373" t="s">
        <v>544</v>
      </c>
      <c r="B140" s="1374"/>
      <c r="C140" s="1374"/>
      <c r="D140" s="1374"/>
      <c r="E140" s="1374"/>
      <c r="F140" s="1374"/>
      <c r="G140" s="1374"/>
      <c r="H140" s="1374"/>
      <c r="I140" s="1374"/>
      <c r="J140" s="1374"/>
      <c r="K140" s="1374"/>
      <c r="L140" s="1374"/>
      <c r="M140" s="1374"/>
      <c r="N140" s="1374"/>
      <c r="O140" s="1374"/>
      <c r="P140" s="1374"/>
      <c r="Q140" s="1374"/>
      <c r="R140" s="1374"/>
      <c r="S140" s="1374"/>
      <c r="T140" s="1375"/>
      <c r="U140" s="1100"/>
      <c r="V140" s="277"/>
      <c r="W140" s="234"/>
      <c r="X140" s="232"/>
      <c r="Y140" s="232"/>
      <c r="Z140" s="232"/>
      <c r="AA140" s="232"/>
    </row>
    <row r="141" spans="1:27" ht="19.149999999999999" customHeight="1">
      <c r="A141" s="1376" t="s">
        <v>493</v>
      </c>
      <c r="B141" s="1377"/>
      <c r="C141" s="1378" t="s">
        <v>853</v>
      </c>
      <c r="D141" s="1379"/>
      <c r="E141" s="1379"/>
      <c r="F141" s="1379"/>
      <c r="G141" s="1379"/>
      <c r="H141" s="1379"/>
      <c r="I141" s="1379"/>
      <c r="J141" s="1379"/>
      <c r="K141" s="1379"/>
      <c r="L141" s="1379"/>
      <c r="M141" s="278" t="str">
        <f>IF(K103&lt;=75,"Emerald",IF(K103&lt;=75,"Gold",IF(K103&lt;=75,"Silver",IF(K103&lt;=75,"Bronze","WEiR Index?"))))</f>
        <v>WEiR Index?</v>
      </c>
      <c r="N141" s="278" t="str">
        <f>IF(K103&lt;=75,"Emerald",IF(K103&lt;=75,"Gold",IF(K103&lt;=75,"Silver",IF(K103&lt;=75,"Bronze","WEiR Index?"))))</f>
        <v>WEiR Index?</v>
      </c>
      <c r="O141" s="1087" t="s">
        <v>854</v>
      </c>
      <c r="P141" s="1088"/>
      <c r="Q141" s="1088"/>
      <c r="R141" s="1088"/>
      <c r="S141" s="1088"/>
      <c r="T141" s="1089"/>
      <c r="U141" s="1100"/>
      <c r="V141" s="231">
        <f>IF(M141="Emerald",4,IF(M141="Gold",3,IF(M141="Silver",2,IF(M141="Bronze",1,0))))</f>
        <v>0</v>
      </c>
      <c r="W141" s="231">
        <f>IF(N141="Emerald",4,IF(N141="Gold",3,IF(N141="Silver",2,IF(N141="Bronze",1,0))))</f>
        <v>0</v>
      </c>
      <c r="X141" s="232"/>
      <c r="Y141" s="232"/>
      <c r="Z141" s="232"/>
      <c r="AA141" s="232"/>
    </row>
    <row r="142" spans="1:27" ht="18.75" customHeight="1">
      <c r="A142" s="1376" t="s">
        <v>494</v>
      </c>
      <c r="B142" s="1377"/>
      <c r="C142" s="1378" t="s">
        <v>549</v>
      </c>
      <c r="D142" s="1379"/>
      <c r="E142" s="1379"/>
      <c r="F142" s="1379"/>
      <c r="G142" s="1379"/>
      <c r="H142" s="1379"/>
      <c r="I142" s="1379"/>
      <c r="J142" s="1379"/>
      <c r="K142" s="1379"/>
      <c r="L142" s="1379"/>
      <c r="M142" s="278" t="s">
        <v>27</v>
      </c>
      <c r="N142" s="278" t="s">
        <v>27</v>
      </c>
      <c r="O142" s="1087" t="s">
        <v>949</v>
      </c>
      <c r="P142" s="1088"/>
      <c r="Q142" s="1088"/>
      <c r="R142" s="1088"/>
      <c r="S142" s="1088"/>
      <c r="T142" s="1089"/>
      <c r="U142" s="1100"/>
      <c r="V142" s="231">
        <v>99</v>
      </c>
      <c r="W142" s="231">
        <v>99</v>
      </c>
      <c r="X142" s="232"/>
      <c r="Y142" s="232"/>
      <c r="Z142" s="232"/>
      <c r="AA142" s="232"/>
    </row>
    <row r="143" spans="1:27" ht="18.75" customHeight="1">
      <c r="A143" s="1376" t="s">
        <v>495</v>
      </c>
      <c r="B143" s="1377"/>
      <c r="C143" s="1378" t="s">
        <v>679</v>
      </c>
      <c r="D143" s="1379"/>
      <c r="E143" s="1379"/>
      <c r="F143" s="1379"/>
      <c r="G143" s="1379"/>
      <c r="H143" s="1379"/>
      <c r="I143" s="1379"/>
      <c r="J143" s="1379"/>
      <c r="K143" s="1379"/>
      <c r="L143" s="1379"/>
      <c r="M143" s="279" t="str">
        <f>IF(M139&gt;=48,"Emerald",IF(M139&gt;=40,"Gold",IF(M139&gt;=31,"Silver","Bronze")))</f>
        <v>Bronze</v>
      </c>
      <c r="N143" s="279" t="str">
        <f>IF(N139&gt;=48,"Emerald",IF(N139&gt;=40,"Gold",IF(N139&gt;=31,"Silver","Bronze")))</f>
        <v>Bronze</v>
      </c>
      <c r="O143" s="1436" t="s">
        <v>950</v>
      </c>
      <c r="P143" s="1437"/>
      <c r="Q143" s="1437"/>
      <c r="R143" s="1437"/>
      <c r="S143" s="1437"/>
      <c r="T143" s="1438"/>
      <c r="U143" s="1100"/>
      <c r="V143" s="231">
        <f>IF(M143="Emerald",4,IF(M143="Gold",3,IF(M143="Silver",2,IF(M143="Bronze",1,0))))</f>
        <v>1</v>
      </c>
      <c r="W143" s="231">
        <f>IF(N143="Emerald",4,IF(N143="Gold",3,IF(N143="Silver",2,IF(N143="Bronze",1,0))))</f>
        <v>1</v>
      </c>
      <c r="X143" s="232"/>
      <c r="Y143" s="232"/>
      <c r="Z143" s="232"/>
      <c r="AA143" s="232"/>
    </row>
    <row r="144" spans="1:27" ht="18.75" customHeight="1">
      <c r="A144" s="1383" t="s">
        <v>496</v>
      </c>
      <c r="B144" s="1384"/>
      <c r="C144" s="1414" t="s">
        <v>545</v>
      </c>
      <c r="D144" s="1415"/>
      <c r="E144" s="1415"/>
      <c r="F144" s="1415"/>
      <c r="G144" s="1415"/>
      <c r="H144" s="1415"/>
      <c r="I144" s="1415"/>
      <c r="J144" s="1415"/>
      <c r="K144" s="1415"/>
      <c r="L144" s="1415"/>
      <c r="M144" s="280" t="str">
        <f>IF(MIN(V141:V143)=0,"CANNOT CERTIFY",IF(MIN(V141:V143)=1,"BRONZE",IF(MIN(V141:V143)=2,"SILVER",IF(MIN(V141:V143)=3,"GOLD",IF(MIN(V141:V143)=4,"EMERALD","")))))</f>
        <v>CANNOT CERTIFY</v>
      </c>
      <c r="N144" s="280" t="str">
        <f>IF(MIN(W141:W143)=0,"CANNOT CERTIFY",IF(MIN(W141:W143)=1,"BRONZE",IF(MIN(W141:W143)=2,"SILVER",IF(MIN(W141:W143)=3,"GOLD",IF(MIN(W141:W143)=4,"EMERALD","")))))</f>
        <v>CANNOT CERTIFY</v>
      </c>
      <c r="O144" s="1087" t="s">
        <v>559</v>
      </c>
      <c r="P144" s="1088"/>
      <c r="Q144" s="1088"/>
      <c r="R144" s="1088"/>
      <c r="S144" s="1088"/>
      <c r="T144" s="1089"/>
      <c r="U144" s="1100"/>
      <c r="V144" s="277"/>
      <c r="W144" s="234"/>
      <c r="X144" s="232"/>
      <c r="Y144" s="232"/>
      <c r="Z144" s="232"/>
      <c r="AA144" s="232"/>
    </row>
    <row r="145" spans="1:27" ht="18" customHeight="1">
      <c r="A145" s="1440" t="s">
        <v>163</v>
      </c>
      <c r="B145" s="1441"/>
      <c r="C145" s="1441"/>
      <c r="D145" s="1441"/>
      <c r="E145" s="1441"/>
      <c r="F145" s="1441"/>
      <c r="G145" s="1441"/>
      <c r="H145" s="1441"/>
      <c r="I145" s="1441"/>
      <c r="J145" s="1441"/>
      <c r="K145" s="1441"/>
      <c r="L145" s="1441"/>
      <c r="M145" s="1441"/>
      <c r="N145" s="1441"/>
      <c r="O145" s="1441"/>
      <c r="P145" s="1441"/>
      <c r="Q145" s="1441"/>
      <c r="R145" s="1441"/>
      <c r="S145" s="1441"/>
      <c r="T145" s="1442"/>
      <c r="U145" s="1100"/>
      <c r="X145" s="173"/>
      <c r="Y145" s="173"/>
      <c r="Z145" s="173"/>
      <c r="AA145" s="173"/>
    </row>
    <row r="146" spans="1:27" ht="16.5" customHeight="1">
      <c r="A146" s="1073" t="s">
        <v>951</v>
      </c>
      <c r="B146" s="1073"/>
      <c r="C146" s="1073"/>
      <c r="D146" s="1073"/>
      <c r="E146" s="1073"/>
      <c r="F146" s="1073"/>
      <c r="G146" s="1073"/>
      <c r="H146" s="1073"/>
      <c r="I146" s="1073"/>
      <c r="J146" s="1073"/>
      <c r="K146" s="1073"/>
      <c r="L146" s="1073"/>
      <c r="M146" s="1073"/>
      <c r="N146" s="1073"/>
      <c r="O146" s="1073"/>
      <c r="P146" s="1073"/>
      <c r="Q146" s="1073"/>
      <c r="R146" s="1073"/>
      <c r="S146" s="1073"/>
      <c r="T146" s="1073"/>
      <c r="U146" s="1100"/>
      <c r="X146" s="173"/>
      <c r="Y146" s="173"/>
      <c r="Z146" s="173"/>
      <c r="AA146" s="173"/>
    </row>
    <row r="147" spans="1:27" ht="15" customHeight="1">
      <c r="A147" s="1443" t="s">
        <v>28</v>
      </c>
      <c r="B147" s="281"/>
      <c r="C147" s="1064" t="s">
        <v>1020</v>
      </c>
      <c r="D147" s="1065"/>
      <c r="E147" s="1065"/>
      <c r="F147" s="1065"/>
      <c r="G147" s="1065"/>
      <c r="H147" s="1065"/>
      <c r="I147" s="1065"/>
      <c r="J147" s="1065"/>
      <c r="K147" s="1066"/>
      <c r="L147" s="282"/>
      <c r="M147" s="282"/>
      <c r="N147" s="282"/>
      <c r="O147" s="1067"/>
      <c r="P147" s="1068"/>
      <c r="Q147" s="1068"/>
      <c r="R147" s="1068"/>
      <c r="S147" s="1068"/>
      <c r="T147" s="1069"/>
      <c r="U147" s="1100"/>
      <c r="X147" s="173"/>
      <c r="Y147" s="173"/>
      <c r="Z147" s="173"/>
      <c r="AA147" s="173"/>
    </row>
    <row r="148" spans="1:27" ht="27" customHeight="1">
      <c r="A148" s="1444"/>
      <c r="B148" s="283"/>
      <c r="C148" s="1104" t="s">
        <v>453</v>
      </c>
      <c r="D148" s="1104"/>
      <c r="E148" s="1104"/>
      <c r="F148" s="1104"/>
      <c r="G148" s="1104"/>
      <c r="H148" s="1104"/>
      <c r="I148" s="1104"/>
      <c r="J148" s="1104"/>
      <c r="K148" s="1104"/>
      <c r="L148" s="284" t="s">
        <v>0</v>
      </c>
      <c r="M148" s="131"/>
      <c r="N148" s="131"/>
      <c r="O148" s="1447"/>
      <c r="P148" s="1447"/>
      <c r="Q148" s="1447"/>
      <c r="R148" s="1447"/>
      <c r="S148" s="1447"/>
      <c r="T148" s="1447"/>
      <c r="U148" s="1100"/>
      <c r="X148" s="173"/>
      <c r="Y148" s="173"/>
      <c r="Z148" s="173"/>
      <c r="AA148" s="173"/>
    </row>
    <row r="149" spans="1:27" ht="44.25" customHeight="1">
      <c r="A149" s="1445"/>
      <c r="B149" s="283"/>
      <c r="C149" s="824" t="s">
        <v>952</v>
      </c>
      <c r="D149" s="824"/>
      <c r="E149" s="824"/>
      <c r="F149" s="824"/>
      <c r="G149" s="824"/>
      <c r="H149" s="824"/>
      <c r="I149" s="824"/>
      <c r="J149" s="824"/>
      <c r="K149" s="824"/>
      <c r="L149" s="285" t="s">
        <v>0</v>
      </c>
      <c r="M149" s="109"/>
      <c r="N149" s="109"/>
      <c r="O149" s="1380"/>
      <c r="P149" s="1381"/>
      <c r="Q149" s="1381"/>
      <c r="R149" s="1381"/>
      <c r="S149" s="1381"/>
      <c r="T149" s="1382"/>
      <c r="U149" s="1100"/>
      <c r="X149" s="173"/>
      <c r="Y149" s="173"/>
      <c r="Z149" s="173"/>
      <c r="AA149" s="173"/>
    </row>
    <row r="150" spans="1:27" ht="45" customHeight="1">
      <c r="A150" s="1445"/>
      <c r="B150" s="283"/>
      <c r="C150" s="824" t="s">
        <v>953</v>
      </c>
      <c r="D150" s="824"/>
      <c r="E150" s="824"/>
      <c r="F150" s="824"/>
      <c r="G150" s="824"/>
      <c r="H150" s="824"/>
      <c r="I150" s="824"/>
      <c r="J150" s="824"/>
      <c r="K150" s="824"/>
      <c r="L150" s="286" t="s">
        <v>454</v>
      </c>
      <c r="M150" s="110"/>
      <c r="N150" s="110"/>
      <c r="O150" s="1045"/>
      <c r="P150" s="1045"/>
      <c r="Q150" s="1045"/>
      <c r="R150" s="1045"/>
      <c r="S150" s="1045"/>
      <c r="T150" s="1045"/>
      <c r="U150" s="1100"/>
      <c r="X150" s="173"/>
      <c r="Y150" s="173"/>
      <c r="Z150" s="173"/>
      <c r="AA150" s="173"/>
    </row>
    <row r="151" spans="1:27" ht="31.5" customHeight="1">
      <c r="A151" s="1445"/>
      <c r="B151" s="283"/>
      <c r="C151" s="824" t="s">
        <v>457</v>
      </c>
      <c r="D151" s="824"/>
      <c r="E151" s="824"/>
      <c r="F151" s="824"/>
      <c r="G151" s="824"/>
      <c r="H151" s="824"/>
      <c r="I151" s="824"/>
      <c r="J151" s="824"/>
      <c r="K151" s="824"/>
      <c r="L151" s="285">
        <v>1</v>
      </c>
      <c r="M151" s="106"/>
      <c r="N151" s="106"/>
      <c r="O151" s="1045"/>
      <c r="P151" s="1045"/>
      <c r="Q151" s="1045"/>
      <c r="R151" s="1045"/>
      <c r="S151" s="1045"/>
      <c r="T151" s="1045"/>
      <c r="U151" s="1100"/>
      <c r="X151" s="173"/>
      <c r="Y151" s="173"/>
      <c r="Z151" s="173"/>
      <c r="AA151" s="173"/>
    </row>
    <row r="152" spans="1:27" ht="18" customHeight="1">
      <c r="A152" s="1445"/>
      <c r="B152" s="283"/>
      <c r="C152" s="824" t="s">
        <v>858</v>
      </c>
      <c r="D152" s="824"/>
      <c r="E152" s="824"/>
      <c r="F152" s="824"/>
      <c r="G152" s="824"/>
      <c r="H152" s="824"/>
      <c r="I152" s="824"/>
      <c r="J152" s="824"/>
      <c r="K152" s="824"/>
      <c r="L152" s="285">
        <v>2</v>
      </c>
      <c r="M152" s="106"/>
      <c r="N152" s="106"/>
      <c r="O152" s="1045"/>
      <c r="P152" s="1045"/>
      <c r="Q152" s="1045"/>
      <c r="R152" s="1045"/>
      <c r="S152" s="1045"/>
      <c r="T152" s="1045"/>
      <c r="U152" s="1100"/>
      <c r="X152" s="173"/>
      <c r="Y152" s="173"/>
      <c r="Z152" s="173"/>
      <c r="AA152" s="173"/>
    </row>
    <row r="153" spans="1:27" ht="31.5" customHeight="1">
      <c r="A153" s="1446"/>
      <c r="B153" s="287"/>
      <c r="C153" s="823" t="s">
        <v>859</v>
      </c>
      <c r="D153" s="823"/>
      <c r="E153" s="823"/>
      <c r="F153" s="823"/>
      <c r="G153" s="823"/>
      <c r="H153" s="823"/>
      <c r="I153" s="823"/>
      <c r="J153" s="823"/>
      <c r="K153" s="823"/>
      <c r="L153" s="288">
        <v>2</v>
      </c>
      <c r="M153" s="107"/>
      <c r="N153" s="107"/>
      <c r="O153" s="1045"/>
      <c r="P153" s="1045"/>
      <c r="Q153" s="1045"/>
      <c r="R153" s="1045"/>
      <c r="S153" s="1045"/>
      <c r="T153" s="1045"/>
      <c r="U153" s="1100"/>
      <c r="X153" s="173"/>
      <c r="Y153" s="173"/>
      <c r="Z153" s="173"/>
      <c r="AA153" s="173"/>
    </row>
    <row r="154" spans="1:27" ht="18" customHeight="1">
      <c r="A154" s="1028" t="s">
        <v>181</v>
      </c>
      <c r="B154" s="1028"/>
      <c r="C154" s="1028"/>
      <c r="D154" s="1028"/>
      <c r="E154" s="1028"/>
      <c r="F154" s="1028"/>
      <c r="G154" s="1028"/>
      <c r="H154" s="1028"/>
      <c r="I154" s="1028"/>
      <c r="J154" s="1028"/>
      <c r="K154" s="1028"/>
      <c r="L154" s="1028"/>
      <c r="M154" s="1028"/>
      <c r="N154" s="1028"/>
      <c r="O154" s="1028"/>
      <c r="P154" s="1028"/>
      <c r="Q154" s="1028"/>
      <c r="R154" s="1028"/>
      <c r="S154" s="1028"/>
      <c r="T154" s="1028"/>
      <c r="U154" s="1100"/>
      <c r="X154" s="173"/>
      <c r="Y154" s="173"/>
      <c r="Z154" s="173"/>
      <c r="AA154" s="173"/>
    </row>
    <row r="155" spans="1:27" ht="60" customHeight="1">
      <c r="A155" s="1074" t="s">
        <v>29</v>
      </c>
      <c r="B155" s="281"/>
      <c r="C155" s="1416" t="s">
        <v>1129</v>
      </c>
      <c r="D155" s="1417"/>
      <c r="E155" s="1417"/>
      <c r="F155" s="1417"/>
      <c r="G155" s="1417"/>
      <c r="H155" s="1417"/>
      <c r="I155" s="1417"/>
      <c r="J155" s="1417"/>
      <c r="K155" s="1418"/>
      <c r="L155" s="1120" t="s">
        <v>0</v>
      </c>
      <c r="M155" s="289" t="s">
        <v>458</v>
      </c>
      <c r="N155" s="289" t="s">
        <v>459</v>
      </c>
      <c r="O155" s="1427" t="s">
        <v>1134</v>
      </c>
      <c r="P155" s="1428"/>
      <c r="Q155" s="1428"/>
      <c r="R155" s="1428"/>
      <c r="S155" s="1428"/>
      <c r="T155" s="1429"/>
      <c r="U155" s="1100"/>
      <c r="X155" s="173"/>
      <c r="Y155" s="173"/>
      <c r="Z155" s="173"/>
      <c r="AA155" s="173"/>
    </row>
    <row r="156" spans="1:27" ht="31.25" customHeight="1">
      <c r="A156" s="1075"/>
      <c r="B156" s="283"/>
      <c r="C156" s="1419"/>
      <c r="D156" s="1420"/>
      <c r="E156" s="1420"/>
      <c r="F156" s="1420"/>
      <c r="G156" s="1420"/>
      <c r="H156" s="1420"/>
      <c r="I156" s="1420"/>
      <c r="J156" s="1420"/>
      <c r="K156" s="1421"/>
      <c r="L156" s="1425"/>
      <c r="M156" s="108"/>
      <c r="N156" s="108"/>
      <c r="O156" s="1430"/>
      <c r="P156" s="1431"/>
      <c r="Q156" s="1431"/>
      <c r="R156" s="1431"/>
      <c r="S156" s="1431"/>
      <c r="T156" s="1432"/>
      <c r="U156" s="1100"/>
      <c r="X156" s="173"/>
      <c r="Y156" s="173"/>
      <c r="Z156" s="173"/>
      <c r="AA156" s="173"/>
    </row>
    <row r="157" spans="1:27" ht="31.25" customHeight="1">
      <c r="A157" s="1076"/>
      <c r="B157" s="283"/>
      <c r="C157" s="1422" t="s">
        <v>1132</v>
      </c>
      <c r="D157" s="1423"/>
      <c r="E157" s="1423"/>
      <c r="F157" s="1423"/>
      <c r="G157" s="1423"/>
      <c r="H157" s="1423"/>
      <c r="I157" s="1423"/>
      <c r="J157" s="1423"/>
      <c r="K157" s="1424"/>
      <c r="L157" s="774"/>
      <c r="M157" s="108"/>
      <c r="N157" s="108"/>
      <c r="O157" s="1430"/>
      <c r="P157" s="1431"/>
      <c r="Q157" s="1431"/>
      <c r="R157" s="1431"/>
      <c r="S157" s="1431"/>
      <c r="T157" s="1432"/>
      <c r="U157" s="1100"/>
      <c r="X157" s="173"/>
      <c r="Y157" s="173"/>
      <c r="Z157" s="173"/>
      <c r="AA157" s="173"/>
    </row>
    <row r="158" spans="1:27" ht="31.25" customHeight="1">
      <c r="A158" s="1076"/>
      <c r="B158" s="283"/>
      <c r="C158" s="1422" t="s">
        <v>1133</v>
      </c>
      <c r="D158" s="1423"/>
      <c r="E158" s="1423"/>
      <c r="F158" s="1423"/>
      <c r="G158" s="1423"/>
      <c r="H158" s="1423"/>
      <c r="I158" s="1423"/>
      <c r="J158" s="1423"/>
      <c r="K158" s="1424"/>
      <c r="L158" s="1426"/>
      <c r="M158" s="527" t="str">
        <f>IF(M156&gt;M157,"Okay","Not Met")</f>
        <v>Not Met</v>
      </c>
      <c r="N158" s="527" t="str">
        <f>IF(N156&gt;N157,"Okay","Not Met")</f>
        <v>Not Met</v>
      </c>
      <c r="O158" s="1433"/>
      <c r="P158" s="1434"/>
      <c r="Q158" s="1434"/>
      <c r="R158" s="1434"/>
      <c r="S158" s="1434"/>
      <c r="T158" s="1435"/>
      <c r="U158" s="1100"/>
      <c r="X158" s="173"/>
      <c r="Y158" s="173"/>
      <c r="Z158" s="173"/>
      <c r="AA158" s="173"/>
    </row>
    <row r="159" spans="1:27" ht="30" customHeight="1">
      <c r="A159" s="1075"/>
      <c r="B159" s="283"/>
      <c r="C159" s="824" t="s">
        <v>1128</v>
      </c>
      <c r="D159" s="824"/>
      <c r="E159" s="824"/>
      <c r="F159" s="824"/>
      <c r="G159" s="824"/>
      <c r="H159" s="824"/>
      <c r="I159" s="824"/>
      <c r="J159" s="824"/>
      <c r="K159" s="824"/>
      <c r="L159" s="285">
        <v>1</v>
      </c>
      <c r="M159" s="106"/>
      <c r="N159" s="106"/>
      <c r="O159" s="1045"/>
      <c r="P159" s="1045"/>
      <c r="Q159" s="1045"/>
      <c r="R159" s="1045"/>
      <c r="S159" s="1045"/>
      <c r="T159" s="1045"/>
      <c r="U159" s="1100"/>
      <c r="X159" s="173"/>
      <c r="Y159" s="173"/>
      <c r="Z159" s="173"/>
      <c r="AA159" s="173"/>
    </row>
    <row r="160" spans="1:27" ht="29.25" customHeight="1">
      <c r="A160" s="1075"/>
      <c r="B160" s="283"/>
      <c r="C160" s="824" t="s">
        <v>1127</v>
      </c>
      <c r="D160" s="824"/>
      <c r="E160" s="824"/>
      <c r="F160" s="824"/>
      <c r="G160" s="824"/>
      <c r="H160" s="824"/>
      <c r="I160" s="824"/>
      <c r="J160" s="824"/>
      <c r="K160" s="824"/>
      <c r="L160" s="285">
        <v>2</v>
      </c>
      <c r="M160" s="100"/>
      <c r="N160" s="100"/>
      <c r="O160" s="1045"/>
      <c r="P160" s="1045"/>
      <c r="Q160" s="1045"/>
      <c r="R160" s="1045"/>
      <c r="S160" s="1045"/>
      <c r="T160" s="1045"/>
      <c r="U160" s="1100"/>
      <c r="X160" s="173"/>
      <c r="Y160" s="173"/>
      <c r="Z160" s="173"/>
      <c r="AA160" s="173"/>
    </row>
    <row r="161" spans="1:27" ht="33" customHeight="1">
      <c r="A161" s="1077"/>
      <c r="B161" s="287"/>
      <c r="C161" s="823" t="s">
        <v>1126</v>
      </c>
      <c r="D161" s="823"/>
      <c r="E161" s="823"/>
      <c r="F161" s="823"/>
      <c r="G161" s="823"/>
      <c r="H161" s="823"/>
      <c r="I161" s="823"/>
      <c r="J161" s="823"/>
      <c r="K161" s="823"/>
      <c r="L161" s="288">
        <v>4</v>
      </c>
      <c r="M161" s="101"/>
      <c r="N161" s="101"/>
      <c r="O161" s="1061"/>
      <c r="P161" s="1062"/>
      <c r="Q161" s="1062"/>
      <c r="R161" s="1062"/>
      <c r="S161" s="1062"/>
      <c r="T161" s="1063"/>
      <c r="U161" s="1100"/>
      <c r="X161" s="173"/>
      <c r="Y161" s="173"/>
      <c r="Z161" s="173"/>
      <c r="AA161" s="173"/>
    </row>
    <row r="162" spans="1:27" ht="18" customHeight="1">
      <c r="A162" s="1028" t="s">
        <v>182</v>
      </c>
      <c r="B162" s="1028"/>
      <c r="C162" s="1028"/>
      <c r="D162" s="1028"/>
      <c r="E162" s="1028"/>
      <c r="F162" s="1028"/>
      <c r="G162" s="1028"/>
      <c r="H162" s="1028"/>
      <c r="I162" s="1028"/>
      <c r="J162" s="1028"/>
      <c r="K162" s="1028"/>
      <c r="L162" s="1028"/>
      <c r="M162" s="1028"/>
      <c r="N162" s="1028"/>
      <c r="O162" s="1028"/>
      <c r="P162" s="1028"/>
      <c r="Q162" s="1028"/>
      <c r="R162" s="1028"/>
      <c r="S162" s="1028"/>
      <c r="T162" s="1028"/>
      <c r="U162" s="1100"/>
      <c r="X162" s="173"/>
      <c r="Y162" s="173"/>
      <c r="Z162" s="173"/>
      <c r="AA162" s="173"/>
    </row>
    <row r="163" spans="1:27" ht="45" customHeight="1">
      <c r="A163" s="290" t="s">
        <v>30</v>
      </c>
      <c r="B163" s="291"/>
      <c r="C163" s="1072" t="s">
        <v>954</v>
      </c>
      <c r="D163" s="1072"/>
      <c r="E163" s="1072"/>
      <c r="F163" s="1072"/>
      <c r="G163" s="1072"/>
      <c r="H163" s="1072"/>
      <c r="I163" s="1072"/>
      <c r="J163" s="1072"/>
      <c r="K163" s="1072"/>
      <c r="L163" s="292" t="s">
        <v>0</v>
      </c>
      <c r="M163" s="133"/>
      <c r="N163" s="111"/>
      <c r="O163" s="1097"/>
      <c r="P163" s="1098"/>
      <c r="Q163" s="1098"/>
      <c r="R163" s="1098"/>
      <c r="S163" s="1098"/>
      <c r="T163" s="1099"/>
      <c r="U163" s="1100"/>
      <c r="X163" s="173"/>
      <c r="Y163" s="173"/>
      <c r="Z163" s="173"/>
      <c r="AA163" s="173"/>
    </row>
    <row r="164" spans="1:27" ht="46.25" customHeight="1">
      <c r="A164" s="290" t="s">
        <v>31</v>
      </c>
      <c r="B164" s="291"/>
      <c r="C164" s="1033" t="s">
        <v>965</v>
      </c>
      <c r="D164" s="1033"/>
      <c r="E164" s="1033"/>
      <c r="F164" s="1033"/>
      <c r="G164" s="1033"/>
      <c r="H164" s="1033"/>
      <c r="I164" s="1033"/>
      <c r="J164" s="1033"/>
      <c r="K164" s="1033"/>
      <c r="L164" s="293" t="s">
        <v>0</v>
      </c>
      <c r="M164" s="112"/>
      <c r="N164" s="113"/>
      <c r="O164" s="1025"/>
      <c r="P164" s="1026"/>
      <c r="Q164" s="1026"/>
      <c r="R164" s="1026"/>
      <c r="S164" s="1026"/>
      <c r="T164" s="1027"/>
      <c r="U164" s="1100"/>
      <c r="X164" s="173"/>
      <c r="Y164" s="173"/>
      <c r="Z164" s="173"/>
      <c r="AA164" s="173"/>
    </row>
    <row r="165" spans="1:27" ht="37.15" customHeight="1">
      <c r="A165" s="290" t="s">
        <v>186</v>
      </c>
      <c r="B165" s="291"/>
      <c r="C165" s="1034" t="s">
        <v>37</v>
      </c>
      <c r="D165" s="1033"/>
      <c r="E165" s="1033"/>
      <c r="F165" s="1033"/>
      <c r="G165" s="1033"/>
      <c r="H165" s="1033"/>
      <c r="I165" s="1033"/>
      <c r="J165" s="1033"/>
      <c r="K165" s="1033"/>
      <c r="L165" s="294">
        <v>2</v>
      </c>
      <c r="M165" s="113"/>
      <c r="N165" s="113"/>
      <c r="O165" s="1025"/>
      <c r="P165" s="1026"/>
      <c r="Q165" s="1026"/>
      <c r="R165" s="1026"/>
      <c r="S165" s="1026"/>
      <c r="T165" s="1027"/>
      <c r="U165" s="1100"/>
      <c r="X165" s="173"/>
      <c r="Y165" s="173"/>
      <c r="Z165" s="173"/>
      <c r="AA165" s="173"/>
    </row>
    <row r="166" spans="1:27" ht="44" customHeight="1">
      <c r="A166" s="290" t="s">
        <v>187</v>
      </c>
      <c r="B166" s="291"/>
      <c r="C166" s="1033" t="s">
        <v>966</v>
      </c>
      <c r="D166" s="1033"/>
      <c r="E166" s="1033"/>
      <c r="F166" s="1033"/>
      <c r="G166" s="1033"/>
      <c r="H166" s="1033"/>
      <c r="I166" s="1033"/>
      <c r="J166" s="1033"/>
      <c r="K166" s="1033"/>
      <c r="L166" s="294">
        <v>1</v>
      </c>
      <c r="M166" s="113"/>
      <c r="N166" s="113"/>
      <c r="O166" s="1025"/>
      <c r="P166" s="1026"/>
      <c r="Q166" s="1026"/>
      <c r="R166" s="1026"/>
      <c r="S166" s="1026"/>
      <c r="T166" s="1027"/>
      <c r="U166" s="1100"/>
      <c r="X166" s="173"/>
      <c r="Y166" s="173"/>
      <c r="Z166" s="173"/>
      <c r="AA166" s="173"/>
    </row>
    <row r="167" spans="1:27" ht="37.9" customHeight="1">
      <c r="A167" s="290" t="s">
        <v>188</v>
      </c>
      <c r="B167" s="291"/>
      <c r="C167" s="1034" t="s">
        <v>955</v>
      </c>
      <c r="D167" s="1033"/>
      <c r="E167" s="1033"/>
      <c r="F167" s="1033"/>
      <c r="G167" s="1033"/>
      <c r="H167" s="1033"/>
      <c r="I167" s="1033"/>
      <c r="J167" s="1033"/>
      <c r="K167" s="1033"/>
      <c r="L167" s="294">
        <v>1</v>
      </c>
      <c r="M167" s="113"/>
      <c r="N167" s="113"/>
      <c r="O167" s="1025"/>
      <c r="P167" s="1026"/>
      <c r="Q167" s="1026"/>
      <c r="R167" s="1026"/>
      <c r="S167" s="1026"/>
      <c r="T167" s="1027"/>
      <c r="U167" s="1100"/>
      <c r="X167" s="173"/>
      <c r="Y167" s="173"/>
      <c r="Z167" s="173"/>
      <c r="AA167" s="173"/>
    </row>
    <row r="168" spans="1:27" ht="30" customHeight="1">
      <c r="A168" s="290" t="s">
        <v>189</v>
      </c>
      <c r="B168" s="291"/>
      <c r="C168" s="1033" t="s">
        <v>967</v>
      </c>
      <c r="D168" s="1033"/>
      <c r="E168" s="1033"/>
      <c r="F168" s="1033"/>
      <c r="G168" s="1033"/>
      <c r="H168" s="1033"/>
      <c r="I168" s="1033"/>
      <c r="J168" s="1033"/>
      <c r="K168" s="1033"/>
      <c r="L168" s="293" t="s">
        <v>0</v>
      </c>
      <c r="M168" s="112"/>
      <c r="N168" s="113"/>
      <c r="O168" s="1032"/>
      <c r="P168" s="1032"/>
      <c r="Q168" s="1032"/>
      <c r="R168" s="1032"/>
      <c r="S168" s="1032"/>
      <c r="T168" s="1032"/>
      <c r="U168" s="1100"/>
      <c r="X168" s="173"/>
      <c r="Y168" s="173"/>
      <c r="Z168" s="173"/>
      <c r="AA168" s="173"/>
    </row>
    <row r="169" spans="1:27" ht="18" customHeight="1">
      <c r="A169" s="1028" t="s">
        <v>190</v>
      </c>
      <c r="B169" s="1028"/>
      <c r="C169" s="1028"/>
      <c r="D169" s="1028"/>
      <c r="E169" s="1028"/>
      <c r="F169" s="1028"/>
      <c r="G169" s="1028"/>
      <c r="H169" s="1028"/>
      <c r="I169" s="1028"/>
      <c r="J169" s="1028"/>
      <c r="K169" s="1028"/>
      <c r="L169" s="1028"/>
      <c r="M169" s="1028"/>
      <c r="N169" s="1028"/>
      <c r="O169" s="1028"/>
      <c r="P169" s="1028"/>
      <c r="Q169" s="1028"/>
      <c r="R169" s="1028"/>
      <c r="S169" s="1028"/>
      <c r="T169" s="1028"/>
      <c r="U169" s="1100"/>
      <c r="X169" s="173"/>
      <c r="Y169" s="173"/>
      <c r="Z169" s="173"/>
      <c r="AA169" s="173"/>
    </row>
    <row r="170" spans="1:27" ht="60" customHeight="1">
      <c r="A170" s="290" t="s">
        <v>191</v>
      </c>
      <c r="B170" s="295"/>
      <c r="C170" s="1033" t="s">
        <v>968</v>
      </c>
      <c r="D170" s="1033"/>
      <c r="E170" s="1033"/>
      <c r="F170" s="1033"/>
      <c r="G170" s="1033"/>
      <c r="H170" s="1033"/>
      <c r="I170" s="1033"/>
      <c r="J170" s="1033"/>
      <c r="K170" s="1033"/>
      <c r="L170" s="293" t="s">
        <v>0</v>
      </c>
      <c r="M170" s="133"/>
      <c r="N170" s="111"/>
      <c r="O170" s="1032"/>
      <c r="P170" s="1032"/>
      <c r="Q170" s="1032"/>
      <c r="R170" s="1032"/>
      <c r="S170" s="1032"/>
      <c r="T170" s="1032"/>
      <c r="U170" s="1100"/>
      <c r="X170" s="173"/>
      <c r="Y170" s="173"/>
      <c r="Z170" s="173"/>
      <c r="AA170" s="173"/>
    </row>
    <row r="171" spans="1:27" ht="30" customHeight="1">
      <c r="A171" s="290" t="s">
        <v>192</v>
      </c>
      <c r="B171" s="295"/>
      <c r="C171" s="1033" t="s">
        <v>969</v>
      </c>
      <c r="D171" s="1033"/>
      <c r="E171" s="1033"/>
      <c r="F171" s="1033"/>
      <c r="G171" s="1033"/>
      <c r="H171" s="1033"/>
      <c r="I171" s="1033"/>
      <c r="J171" s="1033"/>
      <c r="K171" s="1033"/>
      <c r="L171" s="293" t="s">
        <v>0</v>
      </c>
      <c r="M171" s="133"/>
      <c r="N171" s="111"/>
      <c r="O171" s="1032"/>
      <c r="P171" s="1032"/>
      <c r="Q171" s="1032"/>
      <c r="R171" s="1032"/>
      <c r="S171" s="1032"/>
      <c r="T171" s="1032"/>
      <c r="U171" s="1100"/>
      <c r="X171" s="173"/>
      <c r="Y171" s="173"/>
      <c r="Z171" s="173"/>
      <c r="AA171" s="173"/>
    </row>
    <row r="172" spans="1:27" ht="44.75" customHeight="1">
      <c r="A172" s="290" t="s">
        <v>193</v>
      </c>
      <c r="B172" s="295"/>
      <c r="C172" s="1033" t="s">
        <v>970</v>
      </c>
      <c r="D172" s="1033"/>
      <c r="E172" s="1033"/>
      <c r="F172" s="1033"/>
      <c r="G172" s="1033"/>
      <c r="H172" s="1033"/>
      <c r="I172" s="1033"/>
      <c r="J172" s="1033"/>
      <c r="K172" s="1033"/>
      <c r="L172" s="293" t="s">
        <v>0</v>
      </c>
      <c r="M172" s="133"/>
      <c r="N172" s="111"/>
      <c r="O172" s="1025"/>
      <c r="P172" s="1026"/>
      <c r="Q172" s="1026"/>
      <c r="R172" s="1026"/>
      <c r="S172" s="1026"/>
      <c r="T172" s="1027"/>
      <c r="U172" s="1100"/>
      <c r="X172" s="173"/>
      <c r="Y172" s="173"/>
      <c r="Z172" s="173"/>
      <c r="AA172" s="173"/>
    </row>
    <row r="173" spans="1:27" ht="45" customHeight="1">
      <c r="A173" s="290" t="s">
        <v>194</v>
      </c>
      <c r="B173" s="295"/>
      <c r="C173" s="1033" t="s">
        <v>971</v>
      </c>
      <c r="D173" s="1033"/>
      <c r="E173" s="1033"/>
      <c r="F173" s="1033"/>
      <c r="G173" s="1033"/>
      <c r="H173" s="1033"/>
      <c r="I173" s="1033"/>
      <c r="J173" s="1033"/>
      <c r="K173" s="1033"/>
      <c r="L173" s="293" t="s">
        <v>0</v>
      </c>
      <c r="M173" s="133"/>
      <c r="N173" s="111"/>
      <c r="O173" s="1025"/>
      <c r="P173" s="1026"/>
      <c r="Q173" s="1026"/>
      <c r="R173" s="1026"/>
      <c r="S173" s="1026"/>
      <c r="T173" s="1027"/>
      <c r="U173" s="1100"/>
      <c r="X173" s="173"/>
      <c r="Y173" s="173"/>
      <c r="Z173" s="173"/>
      <c r="AA173" s="173"/>
    </row>
    <row r="174" spans="1:27" ht="18" customHeight="1">
      <c r="A174" s="290" t="s">
        <v>195</v>
      </c>
      <c r="B174" s="295"/>
      <c r="C174" s="1034" t="s">
        <v>956</v>
      </c>
      <c r="D174" s="1034"/>
      <c r="E174" s="1034"/>
      <c r="F174" s="1034"/>
      <c r="G174" s="1034"/>
      <c r="H174" s="1034"/>
      <c r="I174" s="1034"/>
      <c r="J174" s="1034"/>
      <c r="K174" s="1034"/>
      <c r="L174" s="293">
        <v>2</v>
      </c>
      <c r="M174" s="100"/>
      <c r="N174" s="100"/>
      <c r="O174" s="1025"/>
      <c r="P174" s="1026"/>
      <c r="Q174" s="1026"/>
      <c r="R174" s="1026"/>
      <c r="S174" s="1026"/>
      <c r="T174" s="1027"/>
      <c r="U174" s="1100"/>
      <c r="X174" s="173"/>
      <c r="Y174" s="173"/>
      <c r="Z174" s="173"/>
      <c r="AA174" s="173"/>
    </row>
    <row r="175" spans="1:27" ht="18" customHeight="1">
      <c r="A175" s="1028" t="s">
        <v>183</v>
      </c>
      <c r="B175" s="1028"/>
      <c r="C175" s="1028"/>
      <c r="D175" s="1028"/>
      <c r="E175" s="1028"/>
      <c r="F175" s="1028"/>
      <c r="G175" s="1028"/>
      <c r="H175" s="1028"/>
      <c r="I175" s="1028"/>
      <c r="J175" s="1028"/>
      <c r="K175" s="1028"/>
      <c r="L175" s="1028"/>
      <c r="M175" s="1028"/>
      <c r="N175" s="1028"/>
      <c r="O175" s="1028"/>
      <c r="P175" s="1028"/>
      <c r="Q175" s="1028"/>
      <c r="R175" s="1028"/>
      <c r="S175" s="1028"/>
      <c r="T175" s="1028"/>
      <c r="U175" s="1100"/>
      <c r="X175" s="173"/>
      <c r="Y175" s="173"/>
      <c r="Z175" s="173"/>
      <c r="AA175" s="173"/>
    </row>
    <row r="176" spans="1:27" ht="47.25" customHeight="1">
      <c r="A176" s="290" t="s">
        <v>196</v>
      </c>
      <c r="B176" s="295"/>
      <c r="C176" s="1033" t="s">
        <v>972</v>
      </c>
      <c r="D176" s="1033"/>
      <c r="E176" s="1033"/>
      <c r="F176" s="1033"/>
      <c r="G176" s="1033"/>
      <c r="H176" s="1033"/>
      <c r="I176" s="1033"/>
      <c r="J176" s="1033"/>
      <c r="K176" s="1033"/>
      <c r="L176" s="293">
        <v>1</v>
      </c>
      <c r="M176" s="113"/>
      <c r="N176" s="113"/>
      <c r="O176" s="1029"/>
      <c r="P176" s="1030"/>
      <c r="Q176" s="1030"/>
      <c r="R176" s="1030"/>
      <c r="S176" s="1030"/>
      <c r="T176" s="1031"/>
      <c r="U176" s="1100"/>
      <c r="X176" s="173"/>
      <c r="Y176" s="173"/>
      <c r="Z176" s="173"/>
      <c r="AA176" s="173"/>
    </row>
    <row r="177" spans="1:27" ht="19.5" customHeight="1">
      <c r="A177" s="290" t="s">
        <v>197</v>
      </c>
      <c r="B177" s="295"/>
      <c r="C177" s="1034" t="s">
        <v>957</v>
      </c>
      <c r="D177" s="1034"/>
      <c r="E177" s="1034"/>
      <c r="F177" s="1034"/>
      <c r="G177" s="1034"/>
      <c r="H177" s="1034"/>
      <c r="I177" s="1034"/>
      <c r="J177" s="1034"/>
      <c r="K177" s="1034"/>
      <c r="L177" s="293">
        <v>2</v>
      </c>
      <c r="M177" s="100"/>
      <c r="N177" s="100"/>
      <c r="O177" s="1035"/>
      <c r="P177" s="1035"/>
      <c r="Q177" s="1035"/>
      <c r="R177" s="1035"/>
      <c r="S177" s="1035"/>
      <c r="T177" s="1035"/>
      <c r="U177" s="1100"/>
      <c r="X177" s="173"/>
      <c r="Y177" s="173"/>
      <c r="Z177" s="173"/>
      <c r="AA177" s="173"/>
    </row>
    <row r="178" spans="1:27" ht="18" customHeight="1">
      <c r="A178" s="1028" t="s">
        <v>184</v>
      </c>
      <c r="B178" s="1028"/>
      <c r="C178" s="1028"/>
      <c r="D178" s="1028"/>
      <c r="E178" s="1028"/>
      <c r="F178" s="1028"/>
      <c r="G178" s="1028"/>
      <c r="H178" s="1028"/>
      <c r="I178" s="1028"/>
      <c r="J178" s="1028"/>
      <c r="K178" s="1028"/>
      <c r="L178" s="1028"/>
      <c r="M178" s="1028"/>
      <c r="N178" s="1028"/>
      <c r="O178" s="1028"/>
      <c r="P178" s="1028"/>
      <c r="Q178" s="1028"/>
      <c r="R178" s="1028"/>
      <c r="S178" s="1028"/>
      <c r="T178" s="1028"/>
      <c r="U178" s="1100"/>
      <c r="X178" s="173"/>
      <c r="Y178" s="173"/>
      <c r="Z178" s="173"/>
      <c r="AA178" s="173"/>
    </row>
    <row r="179" spans="1:27" ht="27" customHeight="1">
      <c r="A179" s="290" t="s">
        <v>198</v>
      </c>
      <c r="B179" s="295"/>
      <c r="C179" s="1033" t="s">
        <v>973</v>
      </c>
      <c r="D179" s="1033"/>
      <c r="E179" s="1033"/>
      <c r="F179" s="1033"/>
      <c r="G179" s="1033"/>
      <c r="H179" s="1033"/>
      <c r="I179" s="1033"/>
      <c r="J179" s="1033"/>
      <c r="K179" s="1033"/>
      <c r="L179" s="293" t="s">
        <v>0</v>
      </c>
      <c r="M179" s="93"/>
      <c r="N179" s="93"/>
      <c r="O179" s="1032"/>
      <c r="P179" s="1032"/>
      <c r="Q179" s="1032"/>
      <c r="R179" s="1032"/>
      <c r="S179" s="1032"/>
      <c r="T179" s="1032"/>
      <c r="U179" s="1100"/>
      <c r="X179" s="173"/>
      <c r="Y179" s="173"/>
      <c r="Z179" s="173"/>
      <c r="AA179" s="173"/>
    </row>
    <row r="180" spans="1:27" ht="25.5" customHeight="1">
      <c r="A180" s="290" t="s">
        <v>199</v>
      </c>
      <c r="B180" s="295"/>
      <c r="C180" s="1033" t="s">
        <v>1013</v>
      </c>
      <c r="D180" s="1033"/>
      <c r="E180" s="1033"/>
      <c r="F180" s="1033"/>
      <c r="G180" s="1033"/>
      <c r="H180" s="1033"/>
      <c r="I180" s="1033"/>
      <c r="J180" s="1033"/>
      <c r="K180" s="1033"/>
      <c r="L180" s="293">
        <v>1</v>
      </c>
      <c r="M180" s="113"/>
      <c r="N180" s="113"/>
      <c r="O180" s="1029"/>
      <c r="P180" s="1030"/>
      <c r="Q180" s="1030"/>
      <c r="R180" s="1030"/>
      <c r="S180" s="1030"/>
      <c r="T180" s="1031"/>
      <c r="U180" s="1100"/>
      <c r="X180" s="173"/>
      <c r="Y180" s="173"/>
      <c r="Z180" s="173"/>
      <c r="AA180" s="173"/>
    </row>
    <row r="181" spans="1:27" ht="33" customHeight="1">
      <c r="A181" s="290" t="s">
        <v>200</v>
      </c>
      <c r="B181" s="295"/>
      <c r="C181" s="993" t="s">
        <v>974</v>
      </c>
      <c r="D181" s="994"/>
      <c r="E181" s="994"/>
      <c r="F181" s="994"/>
      <c r="G181" s="994"/>
      <c r="H181" s="994"/>
      <c r="I181" s="994"/>
      <c r="J181" s="994"/>
      <c r="K181" s="995"/>
      <c r="L181" s="293" t="s">
        <v>0</v>
      </c>
      <c r="M181" s="133"/>
      <c r="N181" s="133"/>
      <c r="O181" s="1025"/>
      <c r="P181" s="1026"/>
      <c r="Q181" s="1026"/>
      <c r="R181" s="1026"/>
      <c r="S181" s="1026"/>
      <c r="T181" s="1027"/>
      <c r="U181" s="1100"/>
      <c r="X181" s="173"/>
      <c r="Y181" s="173"/>
      <c r="Z181" s="173"/>
      <c r="AA181" s="173"/>
    </row>
    <row r="182" spans="1:27" ht="30" customHeight="1">
      <c r="A182" s="290" t="s">
        <v>663</v>
      </c>
      <c r="B182" s="295"/>
      <c r="C182" s="993" t="s">
        <v>975</v>
      </c>
      <c r="D182" s="994"/>
      <c r="E182" s="994"/>
      <c r="F182" s="994"/>
      <c r="G182" s="994"/>
      <c r="H182" s="994"/>
      <c r="I182" s="994"/>
      <c r="J182" s="994"/>
      <c r="K182" s="995"/>
      <c r="L182" s="293">
        <v>1</v>
      </c>
      <c r="M182" s="133"/>
      <c r="N182" s="111"/>
      <c r="O182" s="1025"/>
      <c r="P182" s="1026"/>
      <c r="Q182" s="1026"/>
      <c r="R182" s="1026"/>
      <c r="S182" s="1026"/>
      <c r="T182" s="1027"/>
      <c r="U182" s="1100"/>
      <c r="X182" s="173"/>
      <c r="Y182" s="173"/>
      <c r="Z182" s="173"/>
      <c r="AA182" s="173"/>
    </row>
    <row r="183" spans="1:27" ht="18" customHeight="1">
      <c r="A183" s="856" t="s">
        <v>185</v>
      </c>
      <c r="B183" s="857"/>
      <c r="C183" s="857"/>
      <c r="D183" s="857"/>
      <c r="E183" s="857"/>
      <c r="F183" s="857"/>
      <c r="G183" s="857"/>
      <c r="H183" s="857"/>
      <c r="I183" s="857"/>
      <c r="J183" s="857"/>
      <c r="K183" s="857"/>
      <c r="L183" s="857"/>
      <c r="M183" s="857"/>
      <c r="N183" s="857"/>
      <c r="O183" s="857"/>
      <c r="P183" s="857"/>
      <c r="Q183" s="857"/>
      <c r="R183" s="857"/>
      <c r="S183" s="857"/>
      <c r="T183" s="858"/>
      <c r="U183" s="1100"/>
      <c r="X183" s="173"/>
      <c r="Y183" s="173"/>
      <c r="Z183" s="173"/>
      <c r="AA183" s="173"/>
    </row>
    <row r="184" spans="1:27" ht="78.75" customHeight="1">
      <c r="A184" s="290" t="s">
        <v>201</v>
      </c>
      <c r="B184" s="295"/>
      <c r="C184" s="1033" t="s">
        <v>467</v>
      </c>
      <c r="D184" s="1033"/>
      <c r="E184" s="1033"/>
      <c r="F184" s="1033"/>
      <c r="G184" s="1033"/>
      <c r="H184" s="1033"/>
      <c r="I184" s="1033"/>
      <c r="J184" s="1033"/>
      <c r="K184" s="1033"/>
      <c r="L184" s="293" t="s">
        <v>0</v>
      </c>
      <c r="M184" s="133"/>
      <c r="N184" s="112"/>
      <c r="O184" s="1029"/>
      <c r="P184" s="1030"/>
      <c r="Q184" s="1030"/>
      <c r="R184" s="1030"/>
      <c r="S184" s="1030"/>
      <c r="T184" s="1031"/>
      <c r="U184" s="1100"/>
      <c r="X184" s="173"/>
      <c r="Y184" s="173"/>
      <c r="Z184" s="173"/>
      <c r="AA184" s="173"/>
    </row>
    <row r="185" spans="1:27" ht="153" customHeight="1">
      <c r="A185" s="296" t="s">
        <v>202</v>
      </c>
      <c r="B185" s="281"/>
      <c r="C185" s="848" t="s">
        <v>1014</v>
      </c>
      <c r="D185" s="848"/>
      <c r="E185" s="848"/>
      <c r="F185" s="848"/>
      <c r="G185" s="848"/>
      <c r="H185" s="848"/>
      <c r="I185" s="848"/>
      <c r="J185" s="848"/>
      <c r="K185" s="848"/>
      <c r="L185" s="297"/>
      <c r="M185" s="1038" t="s">
        <v>916</v>
      </c>
      <c r="N185" s="1039"/>
      <c r="O185" s="1036"/>
      <c r="P185" s="1036"/>
      <c r="Q185" s="1036"/>
      <c r="R185" s="1036"/>
      <c r="S185" s="1036"/>
      <c r="T185" s="1036"/>
      <c r="U185" s="1100"/>
      <c r="X185" s="173"/>
      <c r="Y185" s="173"/>
      <c r="Z185" s="173"/>
      <c r="AA185" s="173"/>
    </row>
    <row r="186" spans="1:27" ht="34.15" customHeight="1">
      <c r="A186" s="298"/>
      <c r="B186" s="299"/>
      <c r="C186" s="824" t="s">
        <v>463</v>
      </c>
      <c r="D186" s="824"/>
      <c r="E186" s="824"/>
      <c r="F186" s="824"/>
      <c r="G186" s="824"/>
      <c r="H186" s="824"/>
      <c r="I186" s="824"/>
      <c r="J186" s="824"/>
      <c r="K186" s="824"/>
      <c r="L186" s="300">
        <v>0.5</v>
      </c>
      <c r="M186" s="100"/>
      <c r="N186" s="106"/>
      <c r="O186" s="923"/>
      <c r="P186" s="924"/>
      <c r="Q186" s="924"/>
      <c r="R186" s="924"/>
      <c r="S186" s="924"/>
      <c r="T186" s="925"/>
      <c r="U186" s="1100"/>
      <c r="X186" s="173"/>
      <c r="Y186" s="173"/>
      <c r="Z186" s="173"/>
      <c r="AA186" s="173"/>
    </row>
    <row r="187" spans="1:27" ht="18" customHeight="1">
      <c r="A187" s="298"/>
      <c r="B187" s="299"/>
      <c r="C187" s="824" t="s">
        <v>464</v>
      </c>
      <c r="D187" s="824"/>
      <c r="E187" s="824"/>
      <c r="F187" s="824"/>
      <c r="G187" s="824"/>
      <c r="H187" s="824"/>
      <c r="I187" s="824"/>
      <c r="J187" s="824"/>
      <c r="K187" s="824"/>
      <c r="L187" s="300">
        <v>0.5</v>
      </c>
      <c r="M187" s="100"/>
      <c r="N187" s="106"/>
      <c r="O187" s="1037"/>
      <c r="P187" s="1037"/>
      <c r="Q187" s="1037"/>
      <c r="R187" s="1037"/>
      <c r="S187" s="1037"/>
      <c r="T187" s="1037"/>
      <c r="U187" s="1100"/>
      <c r="X187" s="173"/>
      <c r="Y187" s="173"/>
      <c r="Z187" s="173"/>
      <c r="AA187" s="173"/>
    </row>
    <row r="188" spans="1:27" ht="30" customHeight="1">
      <c r="A188" s="298"/>
      <c r="B188" s="299"/>
      <c r="C188" s="824" t="s">
        <v>465</v>
      </c>
      <c r="D188" s="824"/>
      <c r="E188" s="824"/>
      <c r="F188" s="824"/>
      <c r="G188" s="824"/>
      <c r="H188" s="824"/>
      <c r="I188" s="824"/>
      <c r="J188" s="824"/>
      <c r="K188" s="824"/>
      <c r="L188" s="300">
        <v>0.5</v>
      </c>
      <c r="M188" s="100"/>
      <c r="N188" s="106"/>
      <c r="O188" s="923"/>
      <c r="P188" s="924"/>
      <c r="Q188" s="924"/>
      <c r="R188" s="924"/>
      <c r="S188" s="924"/>
      <c r="T188" s="925"/>
      <c r="U188" s="1100"/>
      <c r="X188" s="173"/>
      <c r="Y188" s="173"/>
      <c r="Z188" s="173"/>
      <c r="AA188" s="173"/>
    </row>
    <row r="189" spans="1:27" ht="30" customHeight="1">
      <c r="A189" s="301"/>
      <c r="B189" s="302"/>
      <c r="C189" s="996" t="s">
        <v>466</v>
      </c>
      <c r="D189" s="996"/>
      <c r="E189" s="996"/>
      <c r="F189" s="996"/>
      <c r="G189" s="996"/>
      <c r="H189" s="996"/>
      <c r="I189" s="996"/>
      <c r="J189" s="996"/>
      <c r="K189" s="996"/>
      <c r="L189" s="303">
        <v>0.5</v>
      </c>
      <c r="M189" s="134"/>
      <c r="N189" s="114"/>
      <c r="O189" s="923"/>
      <c r="P189" s="924"/>
      <c r="Q189" s="924"/>
      <c r="R189" s="924"/>
      <c r="S189" s="924"/>
      <c r="T189" s="925"/>
      <c r="U189" s="1100"/>
      <c r="X189" s="173"/>
      <c r="Y189" s="173"/>
      <c r="Z189" s="173"/>
      <c r="AA189" s="173"/>
    </row>
    <row r="190" spans="1:27" ht="67.900000000000006" customHeight="1">
      <c r="A190" s="304" t="s">
        <v>203</v>
      </c>
      <c r="B190" s="305"/>
      <c r="C190" s="926" t="s">
        <v>470</v>
      </c>
      <c r="D190" s="927"/>
      <c r="E190" s="927"/>
      <c r="F190" s="927"/>
      <c r="G190" s="927"/>
      <c r="H190" s="927"/>
      <c r="I190" s="927"/>
      <c r="J190" s="927"/>
      <c r="K190" s="928"/>
      <c r="L190" s="289"/>
      <c r="M190" s="850" t="s">
        <v>916</v>
      </c>
      <c r="N190" s="851"/>
      <c r="O190" s="929"/>
      <c r="P190" s="930"/>
      <c r="Q190" s="930"/>
      <c r="R190" s="930"/>
      <c r="S190" s="930"/>
      <c r="T190" s="931"/>
      <c r="U190" s="1100"/>
      <c r="X190" s="173"/>
      <c r="Y190" s="173"/>
      <c r="Z190" s="173"/>
      <c r="AA190" s="173"/>
    </row>
    <row r="191" spans="1:27" ht="32.25" customHeight="1">
      <c r="A191" s="298"/>
      <c r="B191" s="299"/>
      <c r="C191" s="824" t="s">
        <v>468</v>
      </c>
      <c r="D191" s="824"/>
      <c r="E191" s="824"/>
      <c r="F191" s="824"/>
      <c r="G191" s="824"/>
      <c r="H191" s="824"/>
      <c r="I191" s="824"/>
      <c r="J191" s="824"/>
      <c r="K191" s="824"/>
      <c r="L191" s="300">
        <v>0.5</v>
      </c>
      <c r="M191" s="100"/>
      <c r="N191" s="106"/>
      <c r="O191" s="923"/>
      <c r="P191" s="924"/>
      <c r="Q191" s="924"/>
      <c r="R191" s="924"/>
      <c r="S191" s="924"/>
      <c r="T191" s="997"/>
      <c r="U191" s="1100"/>
      <c r="X191" s="173"/>
      <c r="Y191" s="173"/>
      <c r="Z191" s="173"/>
      <c r="AA191" s="173"/>
    </row>
    <row r="192" spans="1:27" ht="31.5" customHeight="1">
      <c r="A192" s="301"/>
      <c r="B192" s="302"/>
      <c r="C192" s="823" t="s">
        <v>469</v>
      </c>
      <c r="D192" s="823"/>
      <c r="E192" s="823"/>
      <c r="F192" s="823"/>
      <c r="G192" s="823"/>
      <c r="H192" s="823"/>
      <c r="I192" s="823"/>
      <c r="J192" s="823"/>
      <c r="K192" s="823"/>
      <c r="L192" s="300">
        <v>0.5</v>
      </c>
      <c r="M192" s="101"/>
      <c r="N192" s="107"/>
      <c r="O192" s="998"/>
      <c r="P192" s="999"/>
      <c r="Q192" s="999"/>
      <c r="R192" s="999"/>
      <c r="S192" s="999"/>
      <c r="T192" s="1000"/>
      <c r="U192" s="1100"/>
      <c r="X192" s="173"/>
      <c r="Y192" s="173"/>
      <c r="Z192" s="173"/>
      <c r="AA192" s="173"/>
    </row>
    <row r="193" spans="1:27" ht="15.4" customHeight="1">
      <c r="A193" s="296" t="s">
        <v>472</v>
      </c>
      <c r="B193" s="281"/>
      <c r="C193" s="957" t="s">
        <v>471</v>
      </c>
      <c r="D193" s="957"/>
      <c r="E193" s="957"/>
      <c r="F193" s="957"/>
      <c r="G193" s="957"/>
      <c r="H193" s="957"/>
      <c r="I193" s="957"/>
      <c r="J193" s="957"/>
      <c r="K193" s="957"/>
      <c r="L193" s="306"/>
      <c r="O193" s="986"/>
      <c r="P193" s="986"/>
      <c r="Q193" s="986"/>
      <c r="R193" s="986"/>
      <c r="S193" s="986"/>
      <c r="T193" s="986"/>
      <c r="U193" s="1100"/>
      <c r="X193" s="173"/>
      <c r="Y193" s="173"/>
      <c r="Z193" s="173"/>
      <c r="AA193" s="173"/>
    </row>
    <row r="194" spans="1:27" ht="18" customHeight="1">
      <c r="A194" s="298"/>
      <c r="B194" s="299"/>
      <c r="C194" s="824" t="s">
        <v>958</v>
      </c>
      <c r="D194" s="824"/>
      <c r="E194" s="824"/>
      <c r="F194" s="824"/>
      <c r="G194" s="824"/>
      <c r="H194" s="824"/>
      <c r="I194" s="824"/>
      <c r="J194" s="824"/>
      <c r="K194" s="824"/>
      <c r="L194" s="285" t="s">
        <v>0</v>
      </c>
      <c r="M194" s="100"/>
      <c r="N194" s="115"/>
      <c r="O194" s="956"/>
      <c r="P194" s="956"/>
      <c r="Q194" s="956"/>
      <c r="R194" s="956"/>
      <c r="S194" s="956"/>
      <c r="T194" s="956"/>
      <c r="U194" s="1100"/>
      <c r="X194" s="173"/>
      <c r="Y194" s="173"/>
      <c r="Z194" s="173"/>
      <c r="AA194" s="173"/>
    </row>
    <row r="195" spans="1:27" ht="30" customHeight="1">
      <c r="A195" s="301"/>
      <c r="B195" s="302"/>
      <c r="C195" s="823" t="s">
        <v>959</v>
      </c>
      <c r="D195" s="823"/>
      <c r="E195" s="823"/>
      <c r="F195" s="823"/>
      <c r="G195" s="823"/>
      <c r="H195" s="823"/>
      <c r="I195" s="823"/>
      <c r="J195" s="823"/>
      <c r="K195" s="823"/>
      <c r="L195" s="307">
        <v>0.5</v>
      </c>
      <c r="M195" s="101"/>
      <c r="N195" s="107"/>
      <c r="O195" s="962"/>
      <c r="P195" s="962"/>
      <c r="Q195" s="962"/>
      <c r="R195" s="962"/>
      <c r="S195" s="962"/>
      <c r="T195" s="962"/>
      <c r="U195" s="1100"/>
      <c r="X195" s="173"/>
      <c r="Y195" s="173"/>
      <c r="Z195" s="173"/>
      <c r="AA195" s="173"/>
    </row>
    <row r="196" spans="1:27" ht="68.25" customHeight="1">
      <c r="A196" s="844" t="s">
        <v>473</v>
      </c>
      <c r="B196" s="305"/>
      <c r="C196" s="957" t="s">
        <v>960</v>
      </c>
      <c r="D196" s="957"/>
      <c r="E196" s="957"/>
      <c r="F196" s="957"/>
      <c r="G196" s="957"/>
      <c r="H196" s="957"/>
      <c r="I196" s="957"/>
      <c r="J196" s="957"/>
      <c r="K196" s="957"/>
      <c r="L196" s="259"/>
      <c r="M196" s="850" t="s">
        <v>916</v>
      </c>
      <c r="N196" s="851"/>
      <c r="O196" s="958"/>
      <c r="P196" s="958"/>
      <c r="Q196" s="958"/>
      <c r="R196" s="958"/>
      <c r="S196" s="958"/>
      <c r="T196" s="958"/>
      <c r="U196" s="1100"/>
      <c r="X196" s="173"/>
      <c r="Y196" s="173"/>
      <c r="Z196" s="173"/>
      <c r="AA196" s="173"/>
    </row>
    <row r="197" spans="1:27" ht="30" customHeight="1">
      <c r="A197" s="963"/>
      <c r="B197" s="299"/>
      <c r="C197" s="965" t="s">
        <v>664</v>
      </c>
      <c r="D197" s="966"/>
      <c r="E197" s="966"/>
      <c r="F197" s="966"/>
      <c r="G197" s="966"/>
      <c r="H197" s="966"/>
      <c r="I197" s="966"/>
      <c r="J197" s="966"/>
      <c r="K197" s="967"/>
      <c r="L197" s="300">
        <v>0.5</v>
      </c>
      <c r="M197" s="968"/>
      <c r="N197" s="968"/>
      <c r="O197" s="868"/>
      <c r="P197" s="869"/>
      <c r="Q197" s="869"/>
      <c r="R197" s="869"/>
      <c r="S197" s="869"/>
      <c r="T197" s="870"/>
      <c r="U197" s="1100"/>
      <c r="X197" s="173"/>
      <c r="Y197" s="173"/>
      <c r="Z197" s="173"/>
      <c r="AA197" s="173"/>
    </row>
    <row r="198" spans="1:27" ht="33" customHeight="1">
      <c r="A198" s="964"/>
      <c r="B198" s="302"/>
      <c r="C198" s="965" t="s">
        <v>665</v>
      </c>
      <c r="D198" s="966"/>
      <c r="E198" s="966"/>
      <c r="F198" s="966"/>
      <c r="G198" s="966"/>
      <c r="H198" s="966"/>
      <c r="I198" s="966"/>
      <c r="J198" s="966"/>
      <c r="K198" s="967"/>
      <c r="L198" s="307">
        <v>1</v>
      </c>
      <c r="M198" s="969"/>
      <c r="N198" s="969"/>
      <c r="O198" s="841"/>
      <c r="P198" s="842"/>
      <c r="Q198" s="842"/>
      <c r="R198" s="842"/>
      <c r="S198" s="842"/>
      <c r="T198" s="843"/>
      <c r="U198" s="1100"/>
      <c r="X198" s="173"/>
      <c r="Y198" s="173"/>
      <c r="Z198" s="173"/>
      <c r="AA198" s="173"/>
    </row>
    <row r="199" spans="1:27" ht="66" customHeight="1">
      <c r="A199" s="304" t="s">
        <v>523</v>
      </c>
      <c r="B199" s="305"/>
      <c r="C199" s="957" t="s">
        <v>868</v>
      </c>
      <c r="D199" s="957"/>
      <c r="E199" s="957"/>
      <c r="F199" s="957"/>
      <c r="G199" s="957"/>
      <c r="H199" s="957"/>
      <c r="I199" s="957"/>
      <c r="J199" s="957"/>
      <c r="K199" s="957"/>
      <c r="L199" s="1001">
        <v>1.5</v>
      </c>
      <c r="M199" s="850" t="s">
        <v>916</v>
      </c>
      <c r="N199" s="851"/>
      <c r="O199" s="852" t="s">
        <v>1010</v>
      </c>
      <c r="P199" s="853"/>
      <c r="Q199" s="853"/>
      <c r="R199" s="853"/>
      <c r="S199" s="853"/>
      <c r="T199" s="854"/>
      <c r="U199" s="1100"/>
      <c r="X199" s="173"/>
      <c r="Y199" s="173"/>
      <c r="Z199" s="173"/>
      <c r="AA199" s="173"/>
    </row>
    <row r="200" spans="1:27" ht="15" customHeight="1">
      <c r="A200" s="308"/>
      <c r="B200" s="299"/>
      <c r="C200" s="824" t="s">
        <v>961</v>
      </c>
      <c r="D200" s="825"/>
      <c r="E200" s="825"/>
      <c r="F200" s="825"/>
      <c r="G200" s="825"/>
      <c r="H200" s="825"/>
      <c r="I200" s="825"/>
      <c r="J200" s="825"/>
      <c r="K200" s="825"/>
      <c r="L200" s="1002"/>
      <c r="M200" s="1004"/>
      <c r="N200" s="1004"/>
      <c r="O200" s="835"/>
      <c r="P200" s="836"/>
      <c r="Q200" s="836"/>
      <c r="R200" s="836"/>
      <c r="S200" s="836"/>
      <c r="T200" s="837"/>
      <c r="U200" s="1100"/>
      <c r="X200" s="173"/>
      <c r="Y200" s="173"/>
      <c r="Z200" s="173"/>
      <c r="AA200" s="173"/>
    </row>
    <row r="201" spans="1:27" ht="15" customHeight="1">
      <c r="A201" s="298"/>
      <c r="B201" s="299"/>
      <c r="C201" s="824" t="s">
        <v>962</v>
      </c>
      <c r="D201" s="825"/>
      <c r="E201" s="825"/>
      <c r="F201" s="825"/>
      <c r="G201" s="825"/>
      <c r="H201" s="825"/>
      <c r="I201" s="825"/>
      <c r="J201" s="825"/>
      <c r="K201" s="825"/>
      <c r="L201" s="1002"/>
      <c r="M201" s="1004"/>
      <c r="N201" s="1004"/>
      <c r="O201" s="838"/>
      <c r="P201" s="839"/>
      <c r="Q201" s="839"/>
      <c r="R201" s="839"/>
      <c r="S201" s="839"/>
      <c r="T201" s="837"/>
      <c r="U201" s="1100"/>
      <c r="X201" s="173"/>
      <c r="Y201" s="173"/>
      <c r="Z201" s="173"/>
      <c r="AA201" s="173"/>
    </row>
    <row r="202" spans="1:27" ht="15" customHeight="1">
      <c r="A202" s="298"/>
      <c r="B202" s="299"/>
      <c r="C202" s="824" t="s">
        <v>524</v>
      </c>
      <c r="D202" s="825"/>
      <c r="E202" s="825"/>
      <c r="F202" s="825"/>
      <c r="G202" s="825"/>
      <c r="H202" s="825"/>
      <c r="I202" s="825"/>
      <c r="J202" s="825"/>
      <c r="K202" s="825"/>
      <c r="L202" s="1002"/>
      <c r="M202" s="1004"/>
      <c r="N202" s="1004"/>
      <c r="O202" s="840"/>
      <c r="P202" s="839"/>
      <c r="Q202" s="839"/>
      <c r="R202" s="839"/>
      <c r="S202" s="839"/>
      <c r="T202" s="837"/>
      <c r="U202" s="1100"/>
      <c r="X202" s="173"/>
      <c r="Y202" s="173"/>
      <c r="Z202" s="173"/>
      <c r="AA202" s="173"/>
    </row>
    <row r="203" spans="1:27" ht="15" customHeight="1">
      <c r="A203" s="298"/>
      <c r="B203" s="299"/>
      <c r="C203" s="824" t="s">
        <v>525</v>
      </c>
      <c r="D203" s="825"/>
      <c r="E203" s="825"/>
      <c r="F203" s="825"/>
      <c r="G203" s="825"/>
      <c r="H203" s="825"/>
      <c r="I203" s="825"/>
      <c r="J203" s="825"/>
      <c r="K203" s="825"/>
      <c r="L203" s="1002"/>
      <c r="M203" s="1004"/>
      <c r="N203" s="1004"/>
      <c r="O203" s="840"/>
      <c r="P203" s="839"/>
      <c r="Q203" s="839"/>
      <c r="R203" s="839"/>
      <c r="S203" s="839"/>
      <c r="T203" s="837"/>
      <c r="U203" s="1100"/>
      <c r="X203" s="173"/>
      <c r="Y203" s="173"/>
      <c r="Z203" s="173"/>
      <c r="AA203" s="173"/>
    </row>
    <row r="204" spans="1:27" ht="15" customHeight="1">
      <c r="A204" s="298"/>
      <c r="B204" s="299"/>
      <c r="C204" s="824" t="s">
        <v>526</v>
      </c>
      <c r="D204" s="825"/>
      <c r="E204" s="825"/>
      <c r="F204" s="825"/>
      <c r="G204" s="825"/>
      <c r="H204" s="825"/>
      <c r="I204" s="825"/>
      <c r="J204" s="825"/>
      <c r="K204" s="825"/>
      <c r="L204" s="1002"/>
      <c r="M204" s="1004"/>
      <c r="N204" s="1004"/>
      <c r="O204" s="840"/>
      <c r="P204" s="839"/>
      <c r="Q204" s="839"/>
      <c r="R204" s="839"/>
      <c r="S204" s="839"/>
      <c r="T204" s="837"/>
      <c r="U204" s="1100"/>
      <c r="X204" s="173"/>
      <c r="Y204" s="173"/>
      <c r="Z204" s="173"/>
      <c r="AA204" s="173"/>
    </row>
    <row r="205" spans="1:27" ht="15" customHeight="1">
      <c r="A205" s="298"/>
      <c r="B205" s="299"/>
      <c r="C205" s="824" t="s">
        <v>527</v>
      </c>
      <c r="D205" s="825"/>
      <c r="E205" s="825"/>
      <c r="F205" s="825"/>
      <c r="G205" s="825"/>
      <c r="H205" s="825"/>
      <c r="I205" s="825"/>
      <c r="J205" s="825"/>
      <c r="K205" s="825"/>
      <c r="L205" s="1002"/>
      <c r="M205" s="1004"/>
      <c r="N205" s="1004"/>
      <c r="O205" s="840"/>
      <c r="P205" s="839"/>
      <c r="Q205" s="839"/>
      <c r="R205" s="839"/>
      <c r="S205" s="839"/>
      <c r="T205" s="837"/>
      <c r="U205" s="1100"/>
      <c r="X205" s="173"/>
      <c r="Y205" s="173"/>
      <c r="Z205" s="173"/>
      <c r="AA205" s="173"/>
    </row>
    <row r="206" spans="1:27" ht="15" customHeight="1">
      <c r="A206" s="298"/>
      <c r="B206" s="299"/>
      <c r="C206" s="824" t="s">
        <v>528</v>
      </c>
      <c r="D206" s="825"/>
      <c r="E206" s="825"/>
      <c r="F206" s="825"/>
      <c r="G206" s="825"/>
      <c r="H206" s="825"/>
      <c r="I206" s="825"/>
      <c r="J206" s="825"/>
      <c r="K206" s="825"/>
      <c r="L206" s="1002"/>
      <c r="M206" s="1004"/>
      <c r="N206" s="1004"/>
      <c r="O206" s="840"/>
      <c r="P206" s="839"/>
      <c r="Q206" s="839"/>
      <c r="R206" s="839"/>
      <c r="S206" s="839"/>
      <c r="T206" s="837"/>
      <c r="U206" s="1100"/>
      <c r="X206" s="173"/>
      <c r="Y206" s="173"/>
      <c r="Z206" s="173"/>
      <c r="AA206" s="173"/>
    </row>
    <row r="207" spans="1:27" ht="15" customHeight="1">
      <c r="A207" s="298"/>
      <c r="B207" s="299"/>
      <c r="C207" s="824" t="s">
        <v>529</v>
      </c>
      <c r="D207" s="825"/>
      <c r="E207" s="825"/>
      <c r="F207" s="825"/>
      <c r="G207" s="825"/>
      <c r="H207" s="825"/>
      <c r="I207" s="825"/>
      <c r="J207" s="825"/>
      <c r="K207" s="825"/>
      <c r="L207" s="1002"/>
      <c r="M207" s="1004"/>
      <c r="N207" s="1004"/>
      <c r="O207" s="840"/>
      <c r="P207" s="839"/>
      <c r="Q207" s="839"/>
      <c r="R207" s="839"/>
      <c r="S207" s="839"/>
      <c r="T207" s="837"/>
      <c r="U207" s="1100"/>
      <c r="X207" s="173"/>
      <c r="Y207" s="173"/>
      <c r="Z207" s="173"/>
      <c r="AA207" s="173"/>
    </row>
    <row r="208" spans="1:27" ht="15" customHeight="1">
      <c r="A208" s="298"/>
      <c r="B208" s="299"/>
      <c r="C208" s="824" t="s">
        <v>530</v>
      </c>
      <c r="D208" s="825"/>
      <c r="E208" s="825"/>
      <c r="F208" s="825"/>
      <c r="G208" s="825"/>
      <c r="H208" s="825"/>
      <c r="I208" s="825"/>
      <c r="J208" s="825"/>
      <c r="K208" s="825"/>
      <c r="L208" s="1002"/>
      <c r="M208" s="1004"/>
      <c r="N208" s="1004"/>
      <c r="O208" s="840"/>
      <c r="P208" s="839"/>
      <c r="Q208" s="839"/>
      <c r="R208" s="839"/>
      <c r="S208" s="839"/>
      <c r="T208" s="837"/>
      <c r="U208" s="1100"/>
      <c r="X208" s="173"/>
      <c r="Y208" s="173"/>
      <c r="Z208" s="173"/>
      <c r="AA208" s="173"/>
    </row>
    <row r="209" spans="1:27" ht="15" customHeight="1">
      <c r="A209" s="298"/>
      <c r="B209" s="299"/>
      <c r="C209" s="824" t="s">
        <v>531</v>
      </c>
      <c r="D209" s="825"/>
      <c r="E209" s="825"/>
      <c r="F209" s="825"/>
      <c r="G209" s="825"/>
      <c r="H209" s="825"/>
      <c r="I209" s="825"/>
      <c r="J209" s="825"/>
      <c r="K209" s="825"/>
      <c r="L209" s="1002"/>
      <c r="M209" s="1004"/>
      <c r="N209" s="1004"/>
      <c r="O209" s="840"/>
      <c r="P209" s="839"/>
      <c r="Q209" s="839"/>
      <c r="R209" s="839"/>
      <c r="S209" s="839"/>
      <c r="T209" s="837"/>
      <c r="U209" s="1100"/>
      <c r="X209" s="173"/>
      <c r="Y209" s="173"/>
      <c r="Z209" s="173"/>
      <c r="AA209" s="173"/>
    </row>
    <row r="210" spans="1:27" ht="15" customHeight="1">
      <c r="A210" s="298"/>
      <c r="B210" s="299"/>
      <c r="C210" s="824" t="s">
        <v>532</v>
      </c>
      <c r="D210" s="825"/>
      <c r="E210" s="825"/>
      <c r="F210" s="825"/>
      <c r="G210" s="825"/>
      <c r="H210" s="825"/>
      <c r="I210" s="825"/>
      <c r="J210" s="825"/>
      <c r="K210" s="825"/>
      <c r="L210" s="1002"/>
      <c r="M210" s="1004"/>
      <c r="N210" s="1004"/>
      <c r="O210" s="840"/>
      <c r="P210" s="839"/>
      <c r="Q210" s="839"/>
      <c r="R210" s="839"/>
      <c r="S210" s="839"/>
      <c r="T210" s="837"/>
      <c r="U210" s="1100"/>
      <c r="X210" s="173"/>
      <c r="Y210" s="173"/>
      <c r="Z210" s="173"/>
      <c r="AA210" s="173"/>
    </row>
    <row r="211" spans="1:27" ht="15" customHeight="1">
      <c r="A211" s="298"/>
      <c r="B211" s="299"/>
      <c r="C211" s="824" t="s">
        <v>533</v>
      </c>
      <c r="D211" s="825"/>
      <c r="E211" s="825"/>
      <c r="F211" s="825"/>
      <c r="G211" s="825"/>
      <c r="H211" s="825"/>
      <c r="I211" s="825"/>
      <c r="J211" s="825"/>
      <c r="K211" s="825"/>
      <c r="L211" s="1002"/>
      <c r="M211" s="1004"/>
      <c r="N211" s="1004"/>
      <c r="O211" s="840"/>
      <c r="P211" s="839"/>
      <c r="Q211" s="839"/>
      <c r="R211" s="839"/>
      <c r="S211" s="839"/>
      <c r="T211" s="837"/>
      <c r="U211" s="1100"/>
      <c r="X211" s="173"/>
      <c r="Y211" s="173"/>
      <c r="Z211" s="173"/>
      <c r="AA211" s="173"/>
    </row>
    <row r="212" spans="1:27" ht="15" customHeight="1">
      <c r="A212" s="298"/>
      <c r="B212" s="299"/>
      <c r="C212" s="824" t="s">
        <v>534</v>
      </c>
      <c r="D212" s="825"/>
      <c r="E212" s="825"/>
      <c r="F212" s="825"/>
      <c r="G212" s="825"/>
      <c r="H212" s="825"/>
      <c r="I212" s="825"/>
      <c r="J212" s="825"/>
      <c r="K212" s="825"/>
      <c r="L212" s="1002"/>
      <c r="M212" s="1004"/>
      <c r="N212" s="1004"/>
      <c r="O212" s="840"/>
      <c r="P212" s="839"/>
      <c r="Q212" s="839"/>
      <c r="R212" s="839"/>
      <c r="S212" s="839"/>
      <c r="T212" s="837"/>
      <c r="U212" s="1100"/>
      <c r="X212" s="173"/>
      <c r="Y212" s="173"/>
      <c r="Z212" s="173"/>
      <c r="AA212" s="173"/>
    </row>
    <row r="213" spans="1:27" ht="15" customHeight="1">
      <c r="A213" s="298"/>
      <c r="B213" s="299"/>
      <c r="C213" s="824" t="s">
        <v>535</v>
      </c>
      <c r="D213" s="825"/>
      <c r="E213" s="825"/>
      <c r="F213" s="825"/>
      <c r="G213" s="825"/>
      <c r="H213" s="825"/>
      <c r="I213" s="825"/>
      <c r="J213" s="825"/>
      <c r="K213" s="825"/>
      <c r="L213" s="1002"/>
      <c r="M213" s="1004"/>
      <c r="N213" s="1004"/>
      <c r="O213" s="840"/>
      <c r="P213" s="839"/>
      <c r="Q213" s="839"/>
      <c r="R213" s="839"/>
      <c r="S213" s="839"/>
      <c r="T213" s="837"/>
      <c r="U213" s="1100"/>
      <c r="X213" s="173"/>
      <c r="Y213" s="173"/>
      <c r="Z213" s="173"/>
      <c r="AA213" s="173"/>
    </row>
    <row r="214" spans="1:27" ht="15" customHeight="1">
      <c r="A214" s="301"/>
      <c r="B214" s="302"/>
      <c r="C214" s="824" t="s">
        <v>536</v>
      </c>
      <c r="D214" s="825"/>
      <c r="E214" s="825"/>
      <c r="F214" s="825"/>
      <c r="G214" s="825"/>
      <c r="H214" s="825"/>
      <c r="I214" s="825"/>
      <c r="J214" s="825"/>
      <c r="K214" s="825"/>
      <c r="L214" s="1121"/>
      <c r="M214" s="969"/>
      <c r="N214" s="969"/>
      <c r="O214" s="841"/>
      <c r="P214" s="842"/>
      <c r="Q214" s="842"/>
      <c r="R214" s="842"/>
      <c r="S214" s="842"/>
      <c r="T214" s="843"/>
      <c r="U214" s="1100"/>
      <c r="X214" s="173"/>
      <c r="Y214" s="173"/>
      <c r="Z214" s="173"/>
      <c r="AA214" s="173"/>
    </row>
    <row r="215" spans="1:27" ht="60" customHeight="1">
      <c r="A215" s="304" t="s">
        <v>537</v>
      </c>
      <c r="B215" s="305"/>
      <c r="C215" s="957" t="s">
        <v>1009</v>
      </c>
      <c r="D215" s="957"/>
      <c r="E215" s="957"/>
      <c r="F215" s="957"/>
      <c r="G215" s="957"/>
      <c r="H215" s="957"/>
      <c r="I215" s="957"/>
      <c r="J215" s="957"/>
      <c r="K215" s="957"/>
      <c r="L215" s="1001">
        <v>2</v>
      </c>
      <c r="M215" s="850" t="s">
        <v>916</v>
      </c>
      <c r="N215" s="851"/>
      <c r="O215" s="852" t="s">
        <v>1011</v>
      </c>
      <c r="P215" s="853"/>
      <c r="Q215" s="853"/>
      <c r="R215" s="853"/>
      <c r="S215" s="853"/>
      <c r="T215" s="854"/>
      <c r="U215" s="1100"/>
      <c r="X215" s="173"/>
      <c r="Y215" s="173"/>
      <c r="Z215" s="173"/>
      <c r="AA215" s="173"/>
    </row>
    <row r="216" spans="1:27" ht="15" customHeight="1">
      <c r="A216" s="308"/>
      <c r="B216" s="299"/>
      <c r="C216" s="965" t="s">
        <v>566</v>
      </c>
      <c r="D216" s="966"/>
      <c r="E216" s="966"/>
      <c r="F216" s="966"/>
      <c r="G216" s="966"/>
      <c r="H216" s="966"/>
      <c r="I216" s="966"/>
      <c r="J216" s="966"/>
      <c r="K216" s="967"/>
      <c r="L216" s="1002"/>
      <c r="M216" s="1370" t="s">
        <v>622</v>
      </c>
      <c r="N216" s="1370" t="s">
        <v>622</v>
      </c>
      <c r="O216" s="1003"/>
      <c r="P216" s="869"/>
      <c r="Q216" s="869"/>
      <c r="R216" s="869"/>
      <c r="S216" s="869"/>
      <c r="T216" s="870"/>
      <c r="U216" s="1100"/>
      <c r="X216" s="173"/>
      <c r="Y216" s="173"/>
      <c r="Z216" s="173"/>
      <c r="AA216" s="173"/>
    </row>
    <row r="217" spans="1:27" ht="15" customHeight="1">
      <c r="A217" s="308"/>
      <c r="B217" s="299"/>
      <c r="C217" s="824" t="s">
        <v>567</v>
      </c>
      <c r="D217" s="825"/>
      <c r="E217" s="825"/>
      <c r="F217" s="825"/>
      <c r="G217" s="825"/>
      <c r="H217" s="825"/>
      <c r="I217" s="825"/>
      <c r="J217" s="825"/>
      <c r="K217" s="825"/>
      <c r="L217" s="1002"/>
      <c r="M217" s="1371"/>
      <c r="N217" s="1371"/>
      <c r="O217" s="838"/>
      <c r="P217" s="836"/>
      <c r="Q217" s="836"/>
      <c r="R217" s="836"/>
      <c r="S217" s="836"/>
      <c r="T217" s="837"/>
      <c r="U217" s="1100"/>
      <c r="X217" s="173"/>
      <c r="Y217" s="173"/>
      <c r="Z217" s="173"/>
      <c r="AA217" s="173"/>
    </row>
    <row r="218" spans="1:27" ht="15" customHeight="1">
      <c r="A218" s="308"/>
      <c r="B218" s="299"/>
      <c r="C218" s="824" t="s">
        <v>568</v>
      </c>
      <c r="D218" s="825"/>
      <c r="E218" s="825"/>
      <c r="F218" s="825"/>
      <c r="G218" s="825"/>
      <c r="H218" s="825"/>
      <c r="I218" s="825"/>
      <c r="J218" s="825"/>
      <c r="K218" s="825"/>
      <c r="L218" s="1002"/>
      <c r="M218" s="1372"/>
      <c r="N218" s="1372"/>
      <c r="O218" s="838"/>
      <c r="P218" s="836"/>
      <c r="Q218" s="836"/>
      <c r="R218" s="836"/>
      <c r="S218" s="836"/>
      <c r="T218" s="837"/>
      <c r="U218" s="1100"/>
      <c r="X218" s="173"/>
      <c r="Y218" s="173"/>
      <c r="Z218" s="173"/>
      <c r="AA218" s="173"/>
    </row>
    <row r="219" spans="1:27" ht="15" customHeight="1">
      <c r="A219" s="308"/>
      <c r="B219" s="299"/>
      <c r="C219" s="824" t="s">
        <v>569</v>
      </c>
      <c r="D219" s="825"/>
      <c r="E219" s="825"/>
      <c r="F219" s="825"/>
      <c r="G219" s="825"/>
      <c r="H219" s="825"/>
      <c r="I219" s="825"/>
      <c r="J219" s="825"/>
      <c r="K219" s="825"/>
      <c r="L219" s="1002"/>
      <c r="M219" s="106"/>
      <c r="N219" s="106"/>
      <c r="O219" s="838"/>
      <c r="P219" s="836"/>
      <c r="Q219" s="836"/>
      <c r="R219" s="836"/>
      <c r="S219" s="836"/>
      <c r="T219" s="837"/>
      <c r="U219" s="1100"/>
      <c r="X219" s="173"/>
      <c r="Y219" s="173"/>
      <c r="Z219" s="173"/>
      <c r="AA219" s="173"/>
    </row>
    <row r="220" spans="1:27" ht="15" customHeight="1">
      <c r="A220" s="308"/>
      <c r="B220" s="299"/>
      <c r="C220" s="824" t="s">
        <v>570</v>
      </c>
      <c r="D220" s="825"/>
      <c r="E220" s="825"/>
      <c r="F220" s="825"/>
      <c r="G220" s="825"/>
      <c r="H220" s="825"/>
      <c r="I220" s="825"/>
      <c r="J220" s="825"/>
      <c r="K220" s="825"/>
      <c r="L220" s="1002"/>
      <c r="M220" s="309">
        <f>MIN(M219*0.5,2)</f>
        <v>0</v>
      </c>
      <c r="N220" s="309">
        <f>MIN(N219*0.5,2)</f>
        <v>0</v>
      </c>
      <c r="O220" s="838"/>
      <c r="P220" s="836"/>
      <c r="Q220" s="836"/>
      <c r="R220" s="836"/>
      <c r="S220" s="836"/>
      <c r="T220" s="837"/>
      <c r="U220" s="1100"/>
      <c r="X220" s="173"/>
      <c r="Y220" s="173"/>
      <c r="Z220" s="173"/>
      <c r="AA220" s="173"/>
    </row>
    <row r="221" spans="1:27" ht="67.900000000000006" customHeight="1">
      <c r="A221" s="844" t="s">
        <v>538</v>
      </c>
      <c r="B221" s="845"/>
      <c r="C221" s="848" t="s">
        <v>667</v>
      </c>
      <c r="D221" s="848"/>
      <c r="E221" s="848"/>
      <c r="F221" s="848"/>
      <c r="G221" s="848"/>
      <c r="H221" s="848"/>
      <c r="I221" s="848"/>
      <c r="J221" s="848"/>
      <c r="K221" s="848"/>
      <c r="L221" s="1120">
        <v>1</v>
      </c>
      <c r="M221" s="850" t="s">
        <v>916</v>
      </c>
      <c r="N221" s="851"/>
      <c r="O221" s="852" t="s">
        <v>1012</v>
      </c>
      <c r="P221" s="853"/>
      <c r="Q221" s="853"/>
      <c r="R221" s="853"/>
      <c r="S221" s="853"/>
      <c r="T221" s="854"/>
      <c r="U221" s="1100"/>
      <c r="X221" s="173"/>
      <c r="Y221" s="173"/>
      <c r="Z221" s="173"/>
      <c r="AA221" s="173"/>
    </row>
    <row r="222" spans="1:27" ht="40.5" customHeight="1">
      <c r="A222" s="846"/>
      <c r="B222" s="847"/>
      <c r="C222" s="849"/>
      <c r="D222" s="849"/>
      <c r="E222" s="849"/>
      <c r="F222" s="849"/>
      <c r="G222" s="849"/>
      <c r="H222" s="849"/>
      <c r="I222" s="849"/>
      <c r="J222" s="849"/>
      <c r="K222" s="849"/>
      <c r="L222" s="1121"/>
      <c r="M222" s="133"/>
      <c r="N222" s="133"/>
      <c r="O222" s="959"/>
      <c r="P222" s="960"/>
      <c r="Q222" s="960"/>
      <c r="R222" s="960"/>
      <c r="S222" s="960"/>
      <c r="T222" s="961"/>
      <c r="U222" s="1100"/>
      <c r="X222" s="173"/>
      <c r="Y222" s="173"/>
      <c r="Z222" s="173"/>
      <c r="AA222" s="173"/>
    </row>
    <row r="223" spans="1:27" ht="17.25" customHeight="1">
      <c r="A223" s="856" t="s">
        <v>539</v>
      </c>
      <c r="B223" s="857"/>
      <c r="C223" s="857"/>
      <c r="D223" s="857"/>
      <c r="E223" s="857"/>
      <c r="F223" s="857"/>
      <c r="G223" s="857"/>
      <c r="H223" s="857"/>
      <c r="I223" s="857"/>
      <c r="J223" s="857"/>
      <c r="K223" s="857"/>
      <c r="L223" s="857"/>
      <c r="M223" s="857"/>
      <c r="N223" s="857"/>
      <c r="O223" s="857"/>
      <c r="P223" s="857"/>
      <c r="Q223" s="857"/>
      <c r="R223" s="857"/>
      <c r="S223" s="857"/>
      <c r="T223" s="858"/>
      <c r="U223" s="1100"/>
      <c r="X223" s="173"/>
      <c r="Y223" s="173"/>
      <c r="Z223" s="173"/>
      <c r="AA223" s="173"/>
    </row>
    <row r="224" spans="1:27" ht="18" customHeight="1">
      <c r="A224" s="310" t="s">
        <v>540</v>
      </c>
      <c r="B224" s="311"/>
      <c r="C224" s="855" t="s">
        <v>976</v>
      </c>
      <c r="D224" s="855"/>
      <c r="E224" s="855"/>
      <c r="F224" s="855"/>
      <c r="G224" s="855"/>
      <c r="H224" s="855"/>
      <c r="I224" s="855"/>
      <c r="J224" s="855"/>
      <c r="K224" s="855"/>
      <c r="L224" s="312">
        <v>1</v>
      </c>
      <c r="M224" s="116"/>
      <c r="N224" s="116"/>
      <c r="O224" s="859"/>
      <c r="P224" s="859"/>
      <c r="Q224" s="859"/>
      <c r="R224" s="859"/>
      <c r="S224" s="859"/>
      <c r="T224" s="859"/>
      <c r="U224" s="1100"/>
      <c r="X224" s="173"/>
      <c r="Y224" s="173"/>
      <c r="Z224" s="173"/>
      <c r="AA224" s="173"/>
    </row>
    <row r="225" spans="1:27" ht="18" customHeight="1">
      <c r="A225" s="955" t="s">
        <v>166</v>
      </c>
      <c r="B225" s="955"/>
      <c r="C225" s="955"/>
      <c r="D225" s="955"/>
      <c r="E225" s="955"/>
      <c r="F225" s="955"/>
      <c r="G225" s="955"/>
      <c r="H225" s="955"/>
      <c r="I225" s="955"/>
      <c r="J225" s="955"/>
      <c r="K225" s="955"/>
      <c r="L225" s="313">
        <v>30</v>
      </c>
      <c r="M225" s="313">
        <f>SUM(M150,M151,M152,M153,M159,M160,M161,M165,M166,M167,M174,M176,M177,M180,M182,M186,M187,M188,M189,M191,M192,M195,M197,M200,M220,M222,M224)</f>
        <v>0</v>
      </c>
      <c r="N225" s="313">
        <f>SUM(N150,N151,N152,N153,N159,N160,N161,N165,N166,N167,N174,N176,N177,N180,N182,N186,N187,N188,N189,N191,N192,N195,N197,N200,N220,N222,N224)</f>
        <v>0</v>
      </c>
      <c r="O225" s="314"/>
      <c r="P225" s="315"/>
      <c r="Q225" s="315"/>
      <c r="R225" s="315"/>
      <c r="S225" s="315"/>
      <c r="T225" s="316"/>
      <c r="U225" s="1100"/>
      <c r="X225" s="173"/>
      <c r="Y225" s="173"/>
      <c r="Z225" s="173"/>
      <c r="AA225" s="173"/>
    </row>
    <row r="226" spans="1:27" ht="18.75" customHeight="1">
      <c r="A226" s="871" t="s">
        <v>546</v>
      </c>
      <c r="B226" s="872"/>
      <c r="C226" s="872"/>
      <c r="D226" s="872"/>
      <c r="E226" s="872"/>
      <c r="F226" s="872"/>
      <c r="G226" s="872"/>
      <c r="H226" s="872"/>
      <c r="I226" s="872"/>
      <c r="J226" s="872"/>
      <c r="K226" s="872"/>
      <c r="L226" s="872"/>
      <c r="M226" s="872"/>
      <c r="N226" s="872"/>
      <c r="O226" s="872"/>
      <c r="P226" s="872"/>
      <c r="Q226" s="872"/>
      <c r="R226" s="872"/>
      <c r="S226" s="872"/>
      <c r="T226" s="873"/>
      <c r="U226" s="1100"/>
      <c r="V226" s="277"/>
      <c r="W226" s="277"/>
      <c r="X226" s="232"/>
      <c r="Y226" s="232"/>
      <c r="Z226" s="232"/>
      <c r="AA226" s="232"/>
    </row>
    <row r="227" spans="1:27" ht="19.149999999999999" customHeight="1">
      <c r="A227" s="874" t="s">
        <v>493</v>
      </c>
      <c r="B227" s="875"/>
      <c r="C227" s="866" t="s">
        <v>549</v>
      </c>
      <c r="D227" s="867"/>
      <c r="E227" s="867"/>
      <c r="F227" s="867"/>
      <c r="G227" s="867"/>
      <c r="H227" s="867"/>
      <c r="I227" s="867"/>
      <c r="J227" s="867"/>
      <c r="K227" s="867"/>
      <c r="L227" s="867"/>
      <c r="M227" s="317" t="str">
        <f>IF(M148="NOT MET","NOT MET",IF(M149="NOT MET","NOT MET",IF(M150="NOT MET","NOT MET",IF(M158="NOT MET","NOT MET",IF(M163="NOT MET","NOT MET",IF(M164="NOT MET","NOT MET",IF(M168="NOT MET","NOT MET",IF(M170="NOT MET","NOT MET",IF(M171="NOT MET","NOT MET",IF(M172="NOT MET","NOT MET",IF(M173="NOT MET","NOT MET",IF(M179="NOT MET","NOT MET",IF(M181="NOT MET","NOT MET",IF(M184="NOT MET","NOT MET",IF(M194="NOT MET","NOT MET","Satisfied")))))))))))))))</f>
        <v>NOT MET</v>
      </c>
      <c r="N227" s="317" t="str">
        <f>IF(N148="NOT MET","NOT MET",IF(N149="NOT MET","NOT MET",IF(N150="NOT MET","NOT MET",IF(N158="NOT MET","NOT MET",IF(N163="NOT MET","NOT MET",IF(N164="NOT MET","NOT MET",IF(N168="NOT MET","NOT MET",IF(N170="NOT MET","NOT MET",IF(N171="NOT MET","NOT MET",IF(N172="NOT MET","NOT MET",IF(N173="NOT MET","NOT MET",IF(N179="NOT MET","NOT MET",IF(N181="NOT MET","NOT MET",IF(N184="NOT MET","NOT MET",IF(N194="NOT MET","NOT MET","Satisfied")))))))))))))))</f>
        <v>NOT MET</v>
      </c>
      <c r="O227" s="860"/>
      <c r="P227" s="861"/>
      <c r="Q227" s="861"/>
      <c r="R227" s="861"/>
      <c r="S227" s="861"/>
      <c r="T227" s="862"/>
      <c r="U227" s="1100"/>
      <c r="V227" s="231">
        <f>IF(M227="Satisfied",4,0)</f>
        <v>0</v>
      </c>
      <c r="W227" s="231">
        <f>IF(N227="Satisfied",4,0)</f>
        <v>0</v>
      </c>
      <c r="X227" s="232"/>
      <c r="Y227" s="232"/>
      <c r="Z227" s="232"/>
      <c r="AA227" s="232"/>
    </row>
    <row r="228" spans="1:27" ht="54" customHeight="1">
      <c r="A228" s="874" t="s">
        <v>494</v>
      </c>
      <c r="B228" s="875"/>
      <c r="C228" s="866" t="s">
        <v>679</v>
      </c>
      <c r="D228" s="867"/>
      <c r="E228" s="867"/>
      <c r="F228" s="867"/>
      <c r="G228" s="867"/>
      <c r="H228" s="867"/>
      <c r="I228" s="867"/>
      <c r="J228" s="867"/>
      <c r="K228" s="867"/>
      <c r="L228" s="867"/>
      <c r="M228" s="318" t="str">
        <f>IF(M225&gt;=10,"Emerald",IF(M225&gt;=5,"Gold","Silver"))</f>
        <v>Silver</v>
      </c>
      <c r="N228" s="318" t="str">
        <f>IF(N225&gt;=10,"Emerald",IF(N225&gt;=5,"Gold","Silver"))</f>
        <v>Silver</v>
      </c>
      <c r="O228" s="863" t="s">
        <v>558</v>
      </c>
      <c r="P228" s="864"/>
      <c r="Q228" s="864"/>
      <c r="R228" s="864"/>
      <c r="S228" s="864"/>
      <c r="T228" s="865"/>
      <c r="U228" s="1100"/>
      <c r="V228" s="231">
        <f>IF(M228="Emerald",4,IF(M228="Gold",3,IF(M228="Silver",2,IF(M228="Bronze",1,0))))</f>
        <v>2</v>
      </c>
      <c r="W228" s="231">
        <f>IF(N228="Emerald",4,IF(N228="Gold",3,IF(N228="Silver",2,IF(N228="Bronze",1,0))))</f>
        <v>2</v>
      </c>
      <c r="X228" s="232"/>
      <c r="Y228" s="232"/>
      <c r="Z228" s="232"/>
      <c r="AA228" s="232"/>
    </row>
    <row r="229" spans="1:27" ht="18.75" customHeight="1">
      <c r="A229" s="874" t="s">
        <v>495</v>
      </c>
      <c r="B229" s="875"/>
      <c r="C229" s="866" t="s">
        <v>547</v>
      </c>
      <c r="D229" s="867"/>
      <c r="E229" s="867"/>
      <c r="F229" s="867"/>
      <c r="G229" s="867"/>
      <c r="H229" s="867"/>
      <c r="I229" s="867"/>
      <c r="J229" s="867"/>
      <c r="K229" s="867"/>
      <c r="L229" s="867"/>
      <c r="M229" s="318" t="str">
        <f>IF(M161=4,"Yes","No")</f>
        <v>No</v>
      </c>
      <c r="N229" s="318" t="str">
        <f>IF(N161=4,"Yes","No")</f>
        <v>No</v>
      </c>
      <c r="O229" s="976" t="s">
        <v>560</v>
      </c>
      <c r="P229" s="977"/>
      <c r="Q229" s="977"/>
      <c r="R229" s="977"/>
      <c r="S229" s="977"/>
      <c r="T229" s="978"/>
      <c r="U229" s="1100"/>
      <c r="V229" s="231">
        <f>IF(M229="Yes",4,3)</f>
        <v>3</v>
      </c>
      <c r="W229" s="231">
        <f>IF(N229="Yes",4,3)</f>
        <v>3</v>
      </c>
      <c r="X229" s="232"/>
      <c r="Y229" s="232"/>
      <c r="Z229" s="232"/>
      <c r="AA229" s="232"/>
    </row>
    <row r="230" spans="1:27" ht="18.75" customHeight="1">
      <c r="A230" s="984" t="s">
        <v>496</v>
      </c>
      <c r="B230" s="985"/>
      <c r="C230" s="896" t="s">
        <v>548</v>
      </c>
      <c r="D230" s="897"/>
      <c r="E230" s="897"/>
      <c r="F230" s="897"/>
      <c r="G230" s="897"/>
      <c r="H230" s="897"/>
      <c r="I230" s="897"/>
      <c r="J230" s="897"/>
      <c r="K230" s="897"/>
      <c r="L230" s="897"/>
      <c r="M230" s="319" t="str">
        <f>IF(MIN(V227:V229)=0,"CANNOT CERTIFY",IF(MIN(V227:V229)=1,"BRONZE",IF(MIN(V227:V229)=2,"SILVER",IF(MIN(V227:V229)=3,"GOLD",IF(MIN(V227:V229)=4,"EMERALD","")))))</f>
        <v>CANNOT CERTIFY</v>
      </c>
      <c r="N230" s="319" t="str">
        <f>IF(MIN(W227:W229)=0,"CANNOT CERTIFY",IF(MIN(W227:W229)=1,"BRONZE",IF(MIN(W227:W229)=2,"SILVER",IF(MIN(W227:W229)=3,"GOLD",IF(MIN(W227:W229)=4,"EMERALD","")))))</f>
        <v>CANNOT CERTIFY</v>
      </c>
      <c r="O230" s="891" t="s">
        <v>559</v>
      </c>
      <c r="P230" s="892"/>
      <c r="Q230" s="892"/>
      <c r="R230" s="892"/>
      <c r="S230" s="892"/>
      <c r="T230" s="893"/>
      <c r="U230" s="1100"/>
      <c r="V230" s="277"/>
      <c r="W230" s="277"/>
      <c r="X230" s="232"/>
      <c r="Y230" s="232"/>
      <c r="Z230" s="232"/>
      <c r="AA230" s="232"/>
    </row>
    <row r="231" spans="1:27" ht="18" customHeight="1">
      <c r="A231" s="917" t="s">
        <v>164</v>
      </c>
      <c r="B231" s="918"/>
      <c r="C231" s="918"/>
      <c r="D231" s="918"/>
      <c r="E231" s="918"/>
      <c r="F231" s="918"/>
      <c r="G231" s="918"/>
      <c r="H231" s="918"/>
      <c r="I231" s="918"/>
      <c r="J231" s="918"/>
      <c r="K231" s="918"/>
      <c r="L231" s="918"/>
      <c r="M231" s="918"/>
      <c r="N231" s="918"/>
      <c r="O231" s="918"/>
      <c r="P231" s="918"/>
      <c r="Q231" s="918"/>
      <c r="R231" s="918"/>
      <c r="S231" s="918"/>
      <c r="T231" s="919"/>
      <c r="U231" s="1100"/>
      <c r="X231" s="173"/>
      <c r="Y231" s="173"/>
      <c r="Z231" s="173"/>
      <c r="AA231" s="173"/>
    </row>
    <row r="232" spans="1:27" ht="77.650000000000006" customHeight="1">
      <c r="A232" s="970">
        <v>4.0999999999999996</v>
      </c>
      <c r="B232" s="971"/>
      <c r="C232" s="816" t="s">
        <v>230</v>
      </c>
      <c r="D232" s="816"/>
      <c r="E232" s="816"/>
      <c r="F232" s="816"/>
      <c r="G232" s="816"/>
      <c r="H232" s="816"/>
      <c r="I232" s="816"/>
      <c r="J232" s="816"/>
      <c r="K232" s="816"/>
      <c r="L232" s="898" t="s">
        <v>963</v>
      </c>
      <c r="M232" s="901" t="str">
        <f>IF(Bedrooms="","",IF(CFA="","",IF(Bedrooms=0,ROUNDUP(((E234-CFA)/300),0),IF(Bedrooms=1,ROUNDUP(((F234-CFA)/300),0),IF(Bedrooms=2,ROUNDUP(((G234-CFA)/300),0),IF(Bedrooms=3,ROUNDUP(((H234-CFA)/300),0),IF(Bedrooms=4,ROUNDUP(((I234-CFA)/300),0),IF(Bedrooms=5,ROUNDUP(((J234-CFA)/300),0),IF(Bedrooms=6,ROUNDUP(((K234-CFA)/300),0),"Number of Bedrooms?")))))))))</f>
        <v/>
      </c>
      <c r="N232" s="901" t="str">
        <f>IF(Bedrooms="","",IF(CFA="","",IF(Bedrooms=0,ROUNDUP(((E234-CFA)/300),0),IF(Bedrooms=1,ROUNDUP(((F234-CFA)/300),0),IF(Bedrooms=2,ROUNDUP(((G234-CFA)/300),0),IF(Bedrooms=3,ROUNDUP(((H234-CFA)/300),0),IF(Bedrooms=4,ROUNDUP(((I234-CFA)/300),0),IF(Bedrooms=5,ROUNDUP(((J234-CFA)/300),0),IF(Bedrooms=6,ROUNDUP(((K234-CFA)/300),0),"Number of Bedrooms?")))))))))</f>
        <v/>
      </c>
      <c r="O232" s="904"/>
      <c r="P232" s="905"/>
      <c r="Q232" s="905"/>
      <c r="R232" s="905"/>
      <c r="S232" s="905"/>
      <c r="T232" s="906"/>
      <c r="U232" s="1100"/>
      <c r="X232" s="173"/>
      <c r="Y232" s="173"/>
      <c r="Z232" s="173"/>
      <c r="AA232" s="173"/>
    </row>
    <row r="233" spans="1:27">
      <c r="A233" s="972"/>
      <c r="B233" s="973"/>
      <c r="C233" s="913" t="s">
        <v>219</v>
      </c>
      <c r="D233" s="914"/>
      <c r="E233" s="320" t="s">
        <v>220</v>
      </c>
      <c r="F233" s="320" t="s">
        <v>221</v>
      </c>
      <c r="G233" s="320" t="s">
        <v>222</v>
      </c>
      <c r="H233" s="320" t="s">
        <v>10</v>
      </c>
      <c r="I233" s="320" t="s">
        <v>11</v>
      </c>
      <c r="J233" s="320" t="s">
        <v>12</v>
      </c>
      <c r="K233" s="321" t="s">
        <v>13</v>
      </c>
      <c r="L233" s="899"/>
      <c r="M233" s="902"/>
      <c r="N233" s="902"/>
      <c r="O233" s="907"/>
      <c r="P233" s="908"/>
      <c r="Q233" s="908"/>
      <c r="R233" s="908"/>
      <c r="S233" s="908"/>
      <c r="T233" s="909"/>
      <c r="U233" s="1100"/>
      <c r="X233" s="173"/>
      <c r="Y233" s="173"/>
      <c r="Z233" s="173"/>
      <c r="AA233" s="173"/>
    </row>
    <row r="234" spans="1:27">
      <c r="A234" s="974"/>
      <c r="B234" s="975"/>
      <c r="C234" s="913" t="s">
        <v>229</v>
      </c>
      <c r="D234" s="915"/>
      <c r="E234" s="322" t="s">
        <v>223</v>
      </c>
      <c r="F234" s="322" t="s">
        <v>223</v>
      </c>
      <c r="G234" s="322" t="s">
        <v>224</v>
      </c>
      <c r="H234" s="322" t="s">
        <v>225</v>
      </c>
      <c r="I234" s="322" t="s">
        <v>226</v>
      </c>
      <c r="J234" s="322" t="s">
        <v>227</v>
      </c>
      <c r="K234" s="322" t="s">
        <v>228</v>
      </c>
      <c r="L234" s="900"/>
      <c r="M234" s="903"/>
      <c r="N234" s="903"/>
      <c r="O234" s="910"/>
      <c r="P234" s="911"/>
      <c r="Q234" s="911"/>
      <c r="R234" s="911"/>
      <c r="S234" s="911"/>
      <c r="T234" s="912"/>
      <c r="U234" s="1100"/>
      <c r="X234" s="173"/>
      <c r="Y234" s="173"/>
      <c r="Z234" s="173"/>
      <c r="AA234" s="173"/>
    </row>
    <row r="235" spans="1:27">
      <c r="A235" s="916" t="s">
        <v>335</v>
      </c>
      <c r="B235" s="916"/>
      <c r="C235" s="916"/>
      <c r="D235" s="916"/>
      <c r="E235" s="916"/>
      <c r="F235" s="916"/>
      <c r="G235" s="916"/>
      <c r="H235" s="916"/>
      <c r="I235" s="916"/>
      <c r="J235" s="916"/>
      <c r="K235" s="916"/>
      <c r="L235" s="916"/>
      <c r="M235" s="916"/>
      <c r="N235" s="916"/>
      <c r="O235" s="916"/>
      <c r="P235" s="916"/>
      <c r="Q235" s="916"/>
      <c r="R235" s="916"/>
      <c r="S235" s="916"/>
      <c r="T235" s="916"/>
      <c r="U235" s="1100"/>
      <c r="X235" s="173"/>
      <c r="Y235" s="173"/>
      <c r="Z235" s="173"/>
      <c r="AA235" s="173"/>
    </row>
    <row r="236" spans="1:27" ht="48" customHeight="1">
      <c r="A236" s="323" t="s">
        <v>206</v>
      </c>
      <c r="B236" s="324"/>
      <c r="C236" s="815" t="s">
        <v>977</v>
      </c>
      <c r="D236" s="815"/>
      <c r="E236" s="815"/>
      <c r="F236" s="815"/>
      <c r="G236" s="815"/>
      <c r="H236" s="815"/>
      <c r="I236" s="815"/>
      <c r="J236" s="815"/>
      <c r="K236" s="815"/>
      <c r="L236" s="325">
        <v>1</v>
      </c>
      <c r="M236" s="117"/>
      <c r="N236" s="117"/>
      <c r="O236" s="814"/>
      <c r="P236" s="814"/>
      <c r="Q236" s="814"/>
      <c r="R236" s="814"/>
      <c r="S236" s="814"/>
      <c r="T236" s="814"/>
      <c r="U236" s="1100"/>
      <c r="X236" s="173"/>
      <c r="Y236" s="173"/>
      <c r="Z236" s="173"/>
      <c r="AA236" s="173"/>
    </row>
    <row r="237" spans="1:27" ht="33" customHeight="1">
      <c r="A237" s="323" t="s">
        <v>207</v>
      </c>
      <c r="B237" s="324"/>
      <c r="C237" s="920" t="s">
        <v>978</v>
      </c>
      <c r="D237" s="921"/>
      <c r="E237" s="921"/>
      <c r="F237" s="921"/>
      <c r="G237" s="921"/>
      <c r="H237" s="921"/>
      <c r="I237" s="921"/>
      <c r="J237" s="921"/>
      <c r="K237" s="922"/>
      <c r="L237" s="325">
        <v>2</v>
      </c>
      <c r="M237" s="117"/>
      <c r="N237" s="117"/>
      <c r="O237" s="814"/>
      <c r="P237" s="814"/>
      <c r="Q237" s="814"/>
      <c r="R237" s="814"/>
      <c r="S237" s="814"/>
      <c r="T237" s="814"/>
      <c r="U237" s="1100"/>
      <c r="X237" s="173"/>
      <c r="Y237" s="173"/>
      <c r="Z237" s="173"/>
      <c r="AA237" s="173"/>
    </row>
    <row r="238" spans="1:27" ht="13.9" customHeight="1">
      <c r="A238" s="323" t="s">
        <v>208</v>
      </c>
      <c r="B238" s="324"/>
      <c r="C238" s="815" t="s">
        <v>979</v>
      </c>
      <c r="D238" s="815"/>
      <c r="E238" s="815"/>
      <c r="F238" s="815"/>
      <c r="G238" s="815"/>
      <c r="H238" s="815"/>
      <c r="I238" s="815"/>
      <c r="J238" s="815"/>
      <c r="K238" s="815"/>
      <c r="L238" s="325">
        <v>2</v>
      </c>
      <c r="M238" s="117"/>
      <c r="N238" s="117"/>
      <c r="O238" s="814"/>
      <c r="P238" s="814"/>
      <c r="Q238" s="814"/>
      <c r="R238" s="814"/>
      <c r="S238" s="814"/>
      <c r="T238" s="814"/>
      <c r="U238" s="1100"/>
      <c r="X238" s="173"/>
      <c r="Y238" s="173"/>
      <c r="Z238" s="173"/>
      <c r="AA238" s="173"/>
    </row>
    <row r="239" spans="1:27" ht="33" customHeight="1">
      <c r="A239" s="323" t="s">
        <v>209</v>
      </c>
      <c r="B239" s="324"/>
      <c r="C239" s="832" t="s">
        <v>980</v>
      </c>
      <c r="D239" s="833"/>
      <c r="E239" s="833"/>
      <c r="F239" s="833"/>
      <c r="G239" s="833"/>
      <c r="H239" s="833"/>
      <c r="I239" s="833"/>
      <c r="J239" s="833"/>
      <c r="K239" s="834"/>
      <c r="L239" s="325">
        <v>2</v>
      </c>
      <c r="M239" s="117"/>
      <c r="N239" s="117"/>
      <c r="O239" s="829"/>
      <c r="P239" s="830"/>
      <c r="Q239" s="830"/>
      <c r="R239" s="830"/>
      <c r="S239" s="830"/>
      <c r="T239" s="831"/>
      <c r="U239" s="1100"/>
      <c r="X239" s="173"/>
      <c r="Y239" s="173"/>
      <c r="Z239" s="173"/>
      <c r="AA239" s="173"/>
    </row>
    <row r="240" spans="1:27" ht="13.9" customHeight="1">
      <c r="A240" s="323" t="s">
        <v>210</v>
      </c>
      <c r="B240" s="324"/>
      <c r="C240" s="832" t="s">
        <v>981</v>
      </c>
      <c r="D240" s="833"/>
      <c r="E240" s="833"/>
      <c r="F240" s="833"/>
      <c r="G240" s="833"/>
      <c r="H240" s="833"/>
      <c r="I240" s="833"/>
      <c r="J240" s="833"/>
      <c r="K240" s="834"/>
      <c r="L240" s="325">
        <v>2</v>
      </c>
      <c r="M240" s="117"/>
      <c r="N240" s="117"/>
      <c r="O240" s="829"/>
      <c r="P240" s="830"/>
      <c r="Q240" s="830"/>
      <c r="R240" s="830"/>
      <c r="S240" s="830"/>
      <c r="T240" s="831"/>
      <c r="U240" s="1100"/>
      <c r="X240" s="173"/>
      <c r="Y240" s="173"/>
      <c r="Z240" s="173"/>
      <c r="AA240" s="173"/>
    </row>
    <row r="241" spans="1:27" ht="36.75" customHeight="1">
      <c r="A241" s="323" t="s">
        <v>336</v>
      </c>
      <c r="B241" s="324"/>
      <c r="C241" s="816" t="s">
        <v>964</v>
      </c>
      <c r="D241" s="816"/>
      <c r="E241" s="816"/>
      <c r="F241" s="816"/>
      <c r="G241" s="816"/>
      <c r="H241" s="816"/>
      <c r="I241" s="816"/>
      <c r="J241" s="816"/>
      <c r="K241" s="816"/>
      <c r="L241" s="325">
        <v>1</v>
      </c>
      <c r="M241" s="117"/>
      <c r="N241" s="117"/>
      <c r="O241" s="814"/>
      <c r="P241" s="814"/>
      <c r="Q241" s="814"/>
      <c r="R241" s="814"/>
      <c r="S241" s="814"/>
      <c r="T241" s="814"/>
      <c r="U241" s="1100"/>
      <c r="X241" s="173"/>
      <c r="Y241" s="173"/>
      <c r="Z241" s="173"/>
      <c r="AA241" s="173"/>
    </row>
    <row r="242" spans="1:27" ht="30.5" customHeight="1">
      <c r="A242" s="323" t="s">
        <v>337</v>
      </c>
      <c r="B242" s="324"/>
      <c r="C242" s="895" t="s">
        <v>982</v>
      </c>
      <c r="D242" s="895"/>
      <c r="E242" s="895"/>
      <c r="F242" s="895"/>
      <c r="G242" s="895"/>
      <c r="H242" s="895"/>
      <c r="I242" s="895"/>
      <c r="J242" s="895"/>
      <c r="K242" s="895"/>
      <c r="L242" s="325">
        <v>2</v>
      </c>
      <c r="M242" s="117"/>
      <c r="N242" s="117"/>
      <c r="O242" s="814"/>
      <c r="P242" s="814"/>
      <c r="Q242" s="814"/>
      <c r="R242" s="814"/>
      <c r="S242" s="814"/>
      <c r="T242" s="814"/>
      <c r="U242" s="1100"/>
      <c r="X242" s="173"/>
      <c r="Y242" s="173"/>
      <c r="Z242" s="173"/>
      <c r="AA242" s="173"/>
    </row>
    <row r="243" spans="1:27" ht="30.75" customHeight="1">
      <c r="A243" s="323" t="s">
        <v>338</v>
      </c>
      <c r="B243" s="324"/>
      <c r="C243" s="815" t="s">
        <v>983</v>
      </c>
      <c r="D243" s="815"/>
      <c r="E243" s="815"/>
      <c r="F243" s="815"/>
      <c r="G243" s="815"/>
      <c r="H243" s="815"/>
      <c r="I243" s="815"/>
      <c r="J243" s="815"/>
      <c r="K243" s="815"/>
      <c r="L243" s="325">
        <v>3</v>
      </c>
      <c r="M243" s="117"/>
      <c r="N243" s="117"/>
      <c r="O243" s="814"/>
      <c r="P243" s="814"/>
      <c r="Q243" s="814"/>
      <c r="R243" s="814"/>
      <c r="S243" s="814"/>
      <c r="T243" s="814"/>
      <c r="U243" s="1100"/>
      <c r="X243" s="173"/>
      <c r="Y243" s="173"/>
      <c r="Z243" s="173"/>
      <c r="AA243" s="173"/>
    </row>
    <row r="244" spans="1:27" ht="33" customHeight="1">
      <c r="A244" s="323" t="s">
        <v>339</v>
      </c>
      <c r="B244" s="324"/>
      <c r="C244" s="826" t="s">
        <v>984</v>
      </c>
      <c r="D244" s="827"/>
      <c r="E244" s="827"/>
      <c r="F244" s="827"/>
      <c r="G244" s="827"/>
      <c r="H244" s="827"/>
      <c r="I244" s="827"/>
      <c r="J244" s="827"/>
      <c r="K244" s="828"/>
      <c r="L244" s="325">
        <v>1</v>
      </c>
      <c r="M244" s="117"/>
      <c r="N244" s="117"/>
      <c r="O244" s="829"/>
      <c r="P244" s="830"/>
      <c r="Q244" s="830"/>
      <c r="R244" s="830"/>
      <c r="S244" s="830"/>
      <c r="T244" s="831"/>
      <c r="U244" s="1100"/>
      <c r="X244" s="173"/>
      <c r="Y244" s="173"/>
      <c r="Z244" s="173"/>
      <c r="AA244" s="173"/>
    </row>
    <row r="245" spans="1:27" ht="33" customHeight="1">
      <c r="A245" s="323" t="s">
        <v>340</v>
      </c>
      <c r="B245" s="324"/>
      <c r="C245" s="811" t="s">
        <v>985</v>
      </c>
      <c r="D245" s="811"/>
      <c r="E245" s="811"/>
      <c r="F245" s="811"/>
      <c r="G245" s="811"/>
      <c r="H245" s="811"/>
      <c r="I245" s="811"/>
      <c r="J245" s="811"/>
      <c r="K245" s="811"/>
      <c r="L245" s="326">
        <v>1</v>
      </c>
      <c r="M245" s="118"/>
      <c r="N245" s="118"/>
      <c r="O245" s="805"/>
      <c r="P245" s="805"/>
      <c r="Q245" s="805"/>
      <c r="R245" s="805"/>
      <c r="S245" s="805"/>
      <c r="T245" s="805"/>
      <c r="U245" s="1100"/>
      <c r="X245" s="173"/>
      <c r="Y245" s="173"/>
      <c r="Z245" s="173"/>
      <c r="AA245" s="173"/>
    </row>
    <row r="246" spans="1:27">
      <c r="A246" s="817" t="s">
        <v>204</v>
      </c>
      <c r="B246" s="817"/>
      <c r="C246" s="817"/>
      <c r="D246" s="817"/>
      <c r="E246" s="817"/>
      <c r="F246" s="817"/>
      <c r="G246" s="817"/>
      <c r="H246" s="817"/>
      <c r="I246" s="817"/>
      <c r="J246" s="817"/>
      <c r="K246" s="817"/>
      <c r="L246" s="817"/>
      <c r="M246" s="817"/>
      <c r="N246" s="817"/>
      <c r="O246" s="817"/>
      <c r="P246" s="817"/>
      <c r="Q246" s="817"/>
      <c r="R246" s="817"/>
      <c r="S246" s="817"/>
      <c r="T246" s="817"/>
      <c r="U246" s="1100"/>
      <c r="X246" s="173"/>
      <c r="Y246" s="173"/>
      <c r="Z246" s="173"/>
      <c r="AA246" s="173"/>
    </row>
    <row r="247" spans="1:27" ht="45.75" customHeight="1">
      <c r="A247" s="323" t="s">
        <v>211</v>
      </c>
      <c r="B247" s="324"/>
      <c r="C247" s="894" t="s">
        <v>986</v>
      </c>
      <c r="D247" s="894"/>
      <c r="E247" s="894"/>
      <c r="F247" s="894"/>
      <c r="G247" s="894"/>
      <c r="H247" s="894"/>
      <c r="I247" s="894"/>
      <c r="J247" s="894"/>
      <c r="K247" s="894"/>
      <c r="L247" s="325">
        <v>1</v>
      </c>
      <c r="M247" s="117"/>
      <c r="N247" s="117"/>
      <c r="O247" s="814"/>
      <c r="P247" s="814"/>
      <c r="Q247" s="814"/>
      <c r="R247" s="814"/>
      <c r="S247" s="814"/>
      <c r="T247" s="814"/>
      <c r="U247" s="1100"/>
      <c r="X247" s="173"/>
      <c r="Y247" s="173"/>
      <c r="Z247" s="173"/>
      <c r="AA247" s="173"/>
    </row>
    <row r="248" spans="1:27" ht="62.25" customHeight="1">
      <c r="A248" s="323" t="s">
        <v>212</v>
      </c>
      <c r="B248" s="324"/>
      <c r="C248" s="815" t="s">
        <v>987</v>
      </c>
      <c r="D248" s="815"/>
      <c r="E248" s="815"/>
      <c r="F248" s="815"/>
      <c r="G248" s="815"/>
      <c r="H248" s="815"/>
      <c r="I248" s="815"/>
      <c r="J248" s="815"/>
      <c r="K248" s="815"/>
      <c r="L248" s="325">
        <v>4</v>
      </c>
      <c r="M248" s="117"/>
      <c r="N248" s="117"/>
      <c r="O248" s="814"/>
      <c r="P248" s="814"/>
      <c r="Q248" s="814"/>
      <c r="R248" s="814"/>
      <c r="S248" s="814"/>
      <c r="T248" s="814"/>
      <c r="U248" s="1100"/>
      <c r="X248" s="173"/>
      <c r="Y248" s="173"/>
      <c r="Z248" s="173"/>
      <c r="AA248" s="173"/>
    </row>
    <row r="249" spans="1:27" ht="45" customHeight="1">
      <c r="A249" s="323" t="s">
        <v>213</v>
      </c>
      <c r="B249" s="324"/>
      <c r="C249" s="815" t="s">
        <v>988</v>
      </c>
      <c r="D249" s="815"/>
      <c r="E249" s="815"/>
      <c r="F249" s="815"/>
      <c r="G249" s="815"/>
      <c r="H249" s="815"/>
      <c r="I249" s="815"/>
      <c r="J249" s="815"/>
      <c r="K249" s="815"/>
      <c r="L249" s="325">
        <v>1</v>
      </c>
      <c r="M249" s="117"/>
      <c r="N249" s="117"/>
      <c r="O249" s="814"/>
      <c r="P249" s="814"/>
      <c r="Q249" s="814"/>
      <c r="R249" s="814"/>
      <c r="S249" s="814"/>
      <c r="T249" s="814"/>
      <c r="U249" s="1100"/>
      <c r="X249" s="173"/>
      <c r="Y249" s="173"/>
      <c r="Z249" s="173"/>
      <c r="AA249" s="173"/>
    </row>
    <row r="250" spans="1:27" ht="63" customHeight="1">
      <c r="A250" s="323" t="s">
        <v>214</v>
      </c>
      <c r="B250" s="324"/>
      <c r="C250" s="811" t="s">
        <v>989</v>
      </c>
      <c r="D250" s="811"/>
      <c r="E250" s="811"/>
      <c r="F250" s="811"/>
      <c r="G250" s="811"/>
      <c r="H250" s="811"/>
      <c r="I250" s="811"/>
      <c r="J250" s="811"/>
      <c r="K250" s="811"/>
      <c r="L250" s="326">
        <v>1</v>
      </c>
      <c r="M250" s="118"/>
      <c r="N250" s="118"/>
      <c r="O250" s="805"/>
      <c r="P250" s="805"/>
      <c r="Q250" s="805"/>
      <c r="R250" s="805"/>
      <c r="S250" s="805"/>
      <c r="T250" s="805"/>
      <c r="U250" s="1100"/>
      <c r="X250" s="173"/>
      <c r="Y250" s="173"/>
      <c r="Z250" s="173"/>
      <c r="AA250" s="173"/>
    </row>
    <row r="251" spans="1:27">
      <c r="A251" s="817" t="s">
        <v>341</v>
      </c>
      <c r="B251" s="817"/>
      <c r="C251" s="817"/>
      <c r="D251" s="817"/>
      <c r="E251" s="817"/>
      <c r="F251" s="817"/>
      <c r="G251" s="817"/>
      <c r="H251" s="817"/>
      <c r="I251" s="817"/>
      <c r="J251" s="817"/>
      <c r="K251" s="817"/>
      <c r="L251" s="817"/>
      <c r="M251" s="817"/>
      <c r="N251" s="817"/>
      <c r="O251" s="817"/>
      <c r="P251" s="817"/>
      <c r="Q251" s="817"/>
      <c r="R251" s="817"/>
      <c r="S251" s="817"/>
      <c r="T251" s="817"/>
      <c r="U251" s="1100"/>
      <c r="X251" s="173"/>
      <c r="Y251" s="173"/>
      <c r="Z251" s="173"/>
      <c r="AA251" s="173"/>
    </row>
    <row r="252" spans="1:27" ht="22.5" customHeight="1">
      <c r="A252" s="323" t="s">
        <v>32</v>
      </c>
      <c r="B252" s="324"/>
      <c r="C252" s="816" t="s">
        <v>990</v>
      </c>
      <c r="D252" s="816"/>
      <c r="E252" s="816"/>
      <c r="F252" s="816"/>
      <c r="G252" s="816"/>
      <c r="H252" s="816"/>
      <c r="I252" s="816"/>
      <c r="J252" s="816"/>
      <c r="K252" s="816"/>
      <c r="L252" s="325">
        <v>1</v>
      </c>
      <c r="M252" s="117"/>
      <c r="N252" s="117"/>
      <c r="O252" s="814"/>
      <c r="P252" s="814"/>
      <c r="Q252" s="814"/>
      <c r="R252" s="814"/>
      <c r="S252" s="814"/>
      <c r="T252" s="814"/>
      <c r="U252" s="1100"/>
      <c r="X252" s="173"/>
      <c r="Y252" s="173"/>
      <c r="Z252" s="173"/>
      <c r="AA252" s="173"/>
    </row>
    <row r="253" spans="1:27" ht="33" customHeight="1">
      <c r="A253" s="323" t="s">
        <v>33</v>
      </c>
      <c r="B253" s="324"/>
      <c r="C253" s="815" t="s">
        <v>991</v>
      </c>
      <c r="D253" s="815"/>
      <c r="E253" s="815"/>
      <c r="F253" s="815"/>
      <c r="G253" s="815"/>
      <c r="H253" s="815"/>
      <c r="I253" s="815"/>
      <c r="J253" s="815"/>
      <c r="K253" s="815"/>
      <c r="L253" s="325">
        <v>1</v>
      </c>
      <c r="M253" s="117"/>
      <c r="N253" s="117"/>
      <c r="O253" s="814"/>
      <c r="P253" s="814"/>
      <c r="Q253" s="814"/>
      <c r="R253" s="814"/>
      <c r="S253" s="814"/>
      <c r="T253" s="814"/>
      <c r="U253" s="1100"/>
      <c r="X253" s="173"/>
      <c r="Y253" s="173"/>
      <c r="Z253" s="173"/>
      <c r="AA253" s="173"/>
    </row>
    <row r="254" spans="1:27" ht="29" customHeight="1">
      <c r="A254" s="323" t="s">
        <v>34</v>
      </c>
      <c r="B254" s="324"/>
      <c r="C254" s="815" t="s">
        <v>992</v>
      </c>
      <c r="D254" s="815"/>
      <c r="E254" s="815"/>
      <c r="F254" s="815"/>
      <c r="G254" s="815"/>
      <c r="H254" s="815"/>
      <c r="I254" s="815"/>
      <c r="J254" s="815"/>
      <c r="K254" s="815"/>
      <c r="L254" s="325">
        <v>1</v>
      </c>
      <c r="M254" s="117"/>
      <c r="N254" s="117"/>
      <c r="O254" s="814"/>
      <c r="P254" s="814"/>
      <c r="Q254" s="814"/>
      <c r="R254" s="814"/>
      <c r="S254" s="814"/>
      <c r="T254" s="814"/>
      <c r="U254" s="1100"/>
      <c r="X254" s="173"/>
      <c r="Y254" s="173"/>
      <c r="Z254" s="173"/>
      <c r="AA254" s="173"/>
    </row>
    <row r="255" spans="1:27">
      <c r="A255" s="323" t="s">
        <v>35</v>
      </c>
      <c r="B255" s="324"/>
      <c r="C255" s="815" t="s">
        <v>993</v>
      </c>
      <c r="D255" s="815"/>
      <c r="E255" s="815"/>
      <c r="F255" s="815"/>
      <c r="G255" s="815"/>
      <c r="H255" s="815"/>
      <c r="I255" s="815"/>
      <c r="J255" s="815"/>
      <c r="K255" s="815"/>
      <c r="L255" s="325"/>
      <c r="M255" s="325"/>
      <c r="N255" s="325"/>
      <c r="O255" s="822"/>
      <c r="P255" s="822"/>
      <c r="Q255" s="822"/>
      <c r="R255" s="822"/>
      <c r="S255" s="822"/>
      <c r="T255" s="822"/>
      <c r="U255" s="1100"/>
      <c r="X255" s="173"/>
      <c r="Y255" s="173"/>
      <c r="Z255" s="173"/>
      <c r="AA255" s="173"/>
    </row>
    <row r="256" spans="1:27">
      <c r="A256" s="323"/>
      <c r="B256" s="324"/>
      <c r="C256" s="815" t="s">
        <v>994</v>
      </c>
      <c r="D256" s="815"/>
      <c r="E256" s="815"/>
      <c r="F256" s="815"/>
      <c r="G256" s="815"/>
      <c r="H256" s="815"/>
      <c r="I256" s="815"/>
      <c r="J256" s="815"/>
      <c r="K256" s="815"/>
      <c r="L256" s="325">
        <v>1</v>
      </c>
      <c r="M256" s="117"/>
      <c r="N256" s="117"/>
      <c r="O256" s="814"/>
      <c r="P256" s="814"/>
      <c r="Q256" s="814"/>
      <c r="R256" s="814"/>
      <c r="S256" s="814"/>
      <c r="T256" s="814"/>
      <c r="U256" s="1100"/>
      <c r="X256" s="173"/>
      <c r="Y256" s="173"/>
      <c r="Z256" s="173"/>
      <c r="AA256" s="173"/>
    </row>
    <row r="257" spans="1:27">
      <c r="A257" s="323"/>
      <c r="B257" s="324"/>
      <c r="C257" s="815" t="s">
        <v>995</v>
      </c>
      <c r="D257" s="815"/>
      <c r="E257" s="815"/>
      <c r="F257" s="815"/>
      <c r="G257" s="815"/>
      <c r="H257" s="815"/>
      <c r="I257" s="815"/>
      <c r="J257" s="815"/>
      <c r="K257" s="815"/>
      <c r="L257" s="325">
        <v>1</v>
      </c>
      <c r="M257" s="117"/>
      <c r="N257" s="117"/>
      <c r="O257" s="814"/>
      <c r="P257" s="814"/>
      <c r="Q257" s="814"/>
      <c r="R257" s="814"/>
      <c r="S257" s="814"/>
      <c r="T257" s="814"/>
      <c r="U257" s="1100"/>
      <c r="X257" s="173"/>
      <c r="Y257" s="173"/>
      <c r="Z257" s="173"/>
      <c r="AA257" s="173"/>
    </row>
    <row r="258" spans="1:27">
      <c r="A258" s="323"/>
      <c r="B258" s="324"/>
      <c r="C258" s="815" t="s">
        <v>996</v>
      </c>
      <c r="D258" s="815"/>
      <c r="E258" s="815"/>
      <c r="F258" s="815"/>
      <c r="G258" s="815"/>
      <c r="H258" s="815"/>
      <c r="I258" s="815"/>
      <c r="J258" s="815"/>
      <c r="K258" s="815"/>
      <c r="L258" s="325">
        <v>1</v>
      </c>
      <c r="M258" s="117"/>
      <c r="N258" s="117"/>
      <c r="O258" s="814"/>
      <c r="P258" s="814"/>
      <c r="Q258" s="814"/>
      <c r="R258" s="814"/>
      <c r="S258" s="814"/>
      <c r="T258" s="814"/>
      <c r="U258" s="1100"/>
      <c r="X258" s="173"/>
      <c r="Y258" s="173"/>
      <c r="Z258" s="173"/>
      <c r="AA258" s="173"/>
    </row>
    <row r="259" spans="1:27">
      <c r="A259" s="323" t="s">
        <v>36</v>
      </c>
      <c r="B259" s="324"/>
      <c r="C259" s="811" t="s">
        <v>997</v>
      </c>
      <c r="D259" s="811"/>
      <c r="E259" s="811"/>
      <c r="F259" s="811"/>
      <c r="G259" s="811"/>
      <c r="H259" s="811"/>
      <c r="I259" s="811"/>
      <c r="J259" s="811"/>
      <c r="K259" s="811"/>
      <c r="L259" s="326">
        <v>3</v>
      </c>
      <c r="M259" s="118"/>
      <c r="N259" s="118"/>
      <c r="O259" s="805"/>
      <c r="P259" s="805"/>
      <c r="Q259" s="805"/>
      <c r="R259" s="805"/>
      <c r="S259" s="805"/>
      <c r="T259" s="805"/>
      <c r="U259" s="1100"/>
      <c r="X259" s="173"/>
      <c r="Y259" s="173"/>
      <c r="Z259" s="173"/>
      <c r="AA259" s="173"/>
    </row>
    <row r="260" spans="1:27">
      <c r="A260" s="817" t="s">
        <v>205</v>
      </c>
      <c r="B260" s="817"/>
      <c r="C260" s="817"/>
      <c r="D260" s="817"/>
      <c r="E260" s="817"/>
      <c r="F260" s="817"/>
      <c r="G260" s="817"/>
      <c r="H260" s="817"/>
      <c r="I260" s="817"/>
      <c r="J260" s="817"/>
      <c r="K260" s="817"/>
      <c r="L260" s="817"/>
      <c r="M260" s="817"/>
      <c r="N260" s="817"/>
      <c r="O260" s="817"/>
      <c r="P260" s="817"/>
      <c r="Q260" s="817"/>
      <c r="R260" s="817"/>
      <c r="S260" s="817"/>
      <c r="T260" s="817"/>
      <c r="U260" s="1100"/>
      <c r="X260" s="173"/>
      <c r="Y260" s="173"/>
      <c r="Z260" s="173"/>
      <c r="AA260" s="173"/>
    </row>
    <row r="261" spans="1:27" ht="16.149999999999999" customHeight="1">
      <c r="A261" s="323" t="s">
        <v>215</v>
      </c>
      <c r="B261" s="324"/>
      <c r="C261" s="815" t="s">
        <v>999</v>
      </c>
      <c r="D261" s="815"/>
      <c r="E261" s="815"/>
      <c r="F261" s="815"/>
      <c r="G261" s="815"/>
      <c r="H261" s="815"/>
      <c r="I261" s="815"/>
      <c r="J261" s="815"/>
      <c r="K261" s="815"/>
      <c r="L261" s="325">
        <v>1</v>
      </c>
      <c r="M261" s="117"/>
      <c r="N261" s="117"/>
      <c r="O261" s="814"/>
      <c r="P261" s="814"/>
      <c r="Q261" s="814"/>
      <c r="R261" s="814"/>
      <c r="S261" s="814"/>
      <c r="T261" s="814"/>
      <c r="U261" s="1100"/>
      <c r="X261" s="173"/>
      <c r="Y261" s="173"/>
      <c r="Z261" s="173"/>
      <c r="AA261" s="173"/>
    </row>
    <row r="262" spans="1:27">
      <c r="A262" s="323" t="s">
        <v>216</v>
      </c>
      <c r="B262" s="327"/>
      <c r="C262" s="815" t="s">
        <v>1000</v>
      </c>
      <c r="D262" s="815"/>
      <c r="E262" s="815"/>
      <c r="F262" s="815"/>
      <c r="G262" s="815"/>
      <c r="H262" s="815"/>
      <c r="I262" s="815"/>
      <c r="J262" s="815"/>
      <c r="K262" s="815"/>
      <c r="L262" s="325">
        <v>1</v>
      </c>
      <c r="M262" s="117"/>
      <c r="N262" s="117"/>
      <c r="O262" s="814"/>
      <c r="P262" s="814"/>
      <c r="Q262" s="814"/>
      <c r="R262" s="814"/>
      <c r="S262" s="814"/>
      <c r="T262" s="814"/>
      <c r="U262" s="1100"/>
      <c r="X262" s="173"/>
      <c r="Y262" s="173"/>
      <c r="Z262" s="173"/>
      <c r="AA262" s="173"/>
    </row>
    <row r="263" spans="1:27" ht="30" customHeight="1">
      <c r="A263" s="328" t="s">
        <v>217</v>
      </c>
      <c r="B263" s="329"/>
      <c r="C263" s="828" t="s">
        <v>1001</v>
      </c>
      <c r="D263" s="815"/>
      <c r="E263" s="815"/>
      <c r="F263" s="815"/>
      <c r="G263" s="815"/>
      <c r="H263" s="815"/>
      <c r="I263" s="815"/>
      <c r="J263" s="815"/>
      <c r="K263" s="815"/>
      <c r="L263" s="325">
        <v>1</v>
      </c>
      <c r="M263" s="117"/>
      <c r="N263" s="117"/>
      <c r="O263" s="814"/>
      <c r="P263" s="814"/>
      <c r="Q263" s="814"/>
      <c r="R263" s="814"/>
      <c r="S263" s="814"/>
      <c r="T263" s="814"/>
      <c r="U263" s="1100"/>
      <c r="X263" s="173"/>
      <c r="Y263" s="173"/>
      <c r="Z263" s="173"/>
      <c r="AA263" s="173"/>
    </row>
    <row r="264" spans="1:27">
      <c r="A264" s="330" t="s">
        <v>218</v>
      </c>
      <c r="B264" s="331"/>
      <c r="C264" s="812" t="s">
        <v>1002</v>
      </c>
      <c r="D264" s="813"/>
      <c r="E264" s="813"/>
      <c r="F264" s="813"/>
      <c r="G264" s="813"/>
      <c r="H264" s="813"/>
      <c r="I264" s="813"/>
      <c r="J264" s="813"/>
      <c r="K264" s="813"/>
      <c r="L264" s="325">
        <v>1</v>
      </c>
      <c r="M264" s="117"/>
      <c r="N264" s="117"/>
      <c r="O264" s="814"/>
      <c r="P264" s="814"/>
      <c r="Q264" s="814"/>
      <c r="R264" s="814"/>
      <c r="S264" s="814"/>
      <c r="T264" s="814"/>
      <c r="U264" s="1100"/>
      <c r="X264" s="173"/>
      <c r="Y264" s="173"/>
      <c r="Z264" s="173"/>
      <c r="AA264" s="173"/>
    </row>
    <row r="265" spans="1:27">
      <c r="A265" s="888" t="s">
        <v>342</v>
      </c>
      <c r="B265" s="889"/>
      <c r="C265" s="889"/>
      <c r="D265" s="889"/>
      <c r="E265" s="889"/>
      <c r="F265" s="889"/>
      <c r="G265" s="889"/>
      <c r="H265" s="889"/>
      <c r="I265" s="889"/>
      <c r="J265" s="889"/>
      <c r="K265" s="889"/>
      <c r="L265" s="889"/>
      <c r="M265" s="889"/>
      <c r="N265" s="889"/>
      <c r="O265" s="889"/>
      <c r="P265" s="889"/>
      <c r="Q265" s="889"/>
      <c r="R265" s="889"/>
      <c r="S265" s="889"/>
      <c r="T265" s="890"/>
      <c r="U265" s="1100"/>
      <c r="X265" s="173"/>
      <c r="Y265" s="173"/>
      <c r="Z265" s="173"/>
      <c r="AA265" s="173"/>
    </row>
    <row r="266" spans="1:27" ht="35.25" customHeight="1">
      <c r="A266" s="323" t="s">
        <v>343</v>
      </c>
      <c r="B266" s="324"/>
      <c r="C266" s="826" t="s">
        <v>998</v>
      </c>
      <c r="D266" s="827"/>
      <c r="E266" s="827"/>
      <c r="F266" s="827"/>
      <c r="G266" s="827"/>
      <c r="H266" s="827"/>
      <c r="I266" s="827"/>
      <c r="J266" s="827"/>
      <c r="K266" s="828"/>
      <c r="L266" s="332" t="s">
        <v>150</v>
      </c>
      <c r="M266" s="117"/>
      <c r="N266" s="117"/>
      <c r="O266" s="981"/>
      <c r="P266" s="982"/>
      <c r="Q266" s="982"/>
      <c r="R266" s="982"/>
      <c r="S266" s="982"/>
      <c r="T266" s="983"/>
      <c r="U266" s="1100"/>
      <c r="X266" s="173"/>
      <c r="Y266" s="173"/>
      <c r="Z266" s="173"/>
      <c r="AA266" s="173"/>
    </row>
    <row r="267" spans="1:27" ht="30.75" customHeight="1">
      <c r="A267" s="323" t="s">
        <v>344</v>
      </c>
      <c r="B267" s="324"/>
      <c r="C267" s="815" t="s">
        <v>1003</v>
      </c>
      <c r="D267" s="815"/>
      <c r="E267" s="815"/>
      <c r="F267" s="815"/>
      <c r="G267" s="815"/>
      <c r="H267" s="815"/>
      <c r="I267" s="815"/>
      <c r="J267" s="815"/>
      <c r="K267" s="815"/>
      <c r="L267" s="332" t="s">
        <v>150</v>
      </c>
      <c r="M267" s="117"/>
      <c r="N267" s="117"/>
      <c r="O267" s="804"/>
      <c r="P267" s="804"/>
      <c r="Q267" s="804"/>
      <c r="R267" s="804"/>
      <c r="S267" s="804"/>
      <c r="T267" s="804"/>
      <c r="U267" s="1100"/>
      <c r="X267" s="173"/>
      <c r="Y267" s="173"/>
      <c r="Z267" s="173"/>
      <c r="AA267" s="173"/>
    </row>
    <row r="268" spans="1:27" ht="34.15" customHeight="1">
      <c r="A268" s="323" t="s">
        <v>345</v>
      </c>
      <c r="B268" s="324"/>
      <c r="C268" s="815" t="s">
        <v>1004</v>
      </c>
      <c r="D268" s="815"/>
      <c r="E268" s="815"/>
      <c r="F268" s="815"/>
      <c r="G268" s="815"/>
      <c r="H268" s="815"/>
      <c r="I268" s="815"/>
      <c r="J268" s="815"/>
      <c r="K268" s="815"/>
      <c r="L268" s="332" t="s">
        <v>150</v>
      </c>
      <c r="M268" s="117"/>
      <c r="N268" s="117"/>
      <c r="O268" s="804"/>
      <c r="P268" s="804"/>
      <c r="Q268" s="804"/>
      <c r="R268" s="804"/>
      <c r="S268" s="804"/>
      <c r="T268" s="804"/>
      <c r="U268" s="1100"/>
      <c r="X268" s="173"/>
      <c r="Y268" s="173"/>
      <c r="Z268" s="173"/>
      <c r="AA268" s="173"/>
    </row>
    <row r="269" spans="1:27" ht="26.75" customHeight="1">
      <c r="A269" s="323" t="s">
        <v>346</v>
      </c>
      <c r="B269" s="324"/>
      <c r="C269" s="815" t="s">
        <v>1005</v>
      </c>
      <c r="D269" s="815"/>
      <c r="E269" s="815"/>
      <c r="F269" s="815"/>
      <c r="G269" s="815"/>
      <c r="H269" s="815"/>
      <c r="I269" s="815"/>
      <c r="J269" s="815"/>
      <c r="K269" s="815"/>
      <c r="L269" s="325">
        <v>0.5</v>
      </c>
      <c r="M269" s="117"/>
      <c r="N269" s="117"/>
      <c r="O269" s="804"/>
      <c r="P269" s="804"/>
      <c r="Q269" s="804"/>
      <c r="R269" s="804"/>
      <c r="S269" s="804"/>
      <c r="T269" s="804"/>
      <c r="U269" s="1100"/>
      <c r="X269" s="173"/>
      <c r="Y269" s="173"/>
      <c r="Z269" s="173"/>
      <c r="AA269" s="173"/>
    </row>
    <row r="270" spans="1:27" ht="29.75" customHeight="1">
      <c r="A270" s="323" t="s">
        <v>347</v>
      </c>
      <c r="B270" s="324"/>
      <c r="C270" s="816" t="s">
        <v>1006</v>
      </c>
      <c r="D270" s="816"/>
      <c r="E270" s="816"/>
      <c r="F270" s="816"/>
      <c r="G270" s="816"/>
      <c r="H270" s="816"/>
      <c r="I270" s="816"/>
      <c r="J270" s="816"/>
      <c r="K270" s="816"/>
      <c r="L270" s="325">
        <v>0.5</v>
      </c>
      <c r="M270" s="117"/>
      <c r="N270" s="117"/>
      <c r="O270" s="804"/>
      <c r="P270" s="804"/>
      <c r="Q270" s="804"/>
      <c r="R270" s="804"/>
      <c r="S270" s="804"/>
      <c r="T270" s="804"/>
      <c r="U270" s="1100"/>
      <c r="X270" s="173"/>
      <c r="Y270" s="173"/>
      <c r="Z270" s="173"/>
      <c r="AA270" s="173"/>
    </row>
    <row r="271" spans="1:27" ht="30" customHeight="1">
      <c r="A271" s="323" t="s">
        <v>348</v>
      </c>
      <c r="B271" s="324"/>
      <c r="C271" s="811" t="s">
        <v>1007</v>
      </c>
      <c r="D271" s="811"/>
      <c r="E271" s="811"/>
      <c r="F271" s="811"/>
      <c r="G271" s="811"/>
      <c r="H271" s="811"/>
      <c r="I271" s="811"/>
      <c r="J271" s="811"/>
      <c r="K271" s="811"/>
      <c r="L271" s="333">
        <v>0.5</v>
      </c>
      <c r="M271" s="118"/>
      <c r="N271" s="118"/>
      <c r="O271" s="805"/>
      <c r="P271" s="805"/>
      <c r="Q271" s="805"/>
      <c r="R271" s="805"/>
      <c r="S271" s="805"/>
      <c r="T271" s="805"/>
      <c r="U271" s="1100"/>
      <c r="X271" s="173"/>
      <c r="Y271" s="173"/>
      <c r="Z271" s="173"/>
      <c r="AA271" s="173"/>
    </row>
    <row r="272" spans="1:27" ht="18">
      <c r="A272" s="979" t="s">
        <v>167</v>
      </c>
      <c r="B272" s="980"/>
      <c r="C272" s="980"/>
      <c r="D272" s="980"/>
      <c r="E272" s="980"/>
      <c r="F272" s="980"/>
      <c r="G272" s="980"/>
      <c r="H272" s="980"/>
      <c r="I272" s="980"/>
      <c r="J272" s="980"/>
      <c r="K272" s="980"/>
      <c r="L272" s="334">
        <v>43.5</v>
      </c>
      <c r="M272" s="334">
        <f>SUM(M232,M236,M237,M238,M239,M240,M241,M242,M243,M244,M245,M247,M248,M249,M250,M252,M253,M254,M256,M257,M258,M259,M261,M262,M263,M264,M269,M270,M271)</f>
        <v>0</v>
      </c>
      <c r="N272" s="334">
        <f>SUM(N232,N236,N237,N238,N239,N240,N241,N242,N243,N244,N245,N247,N248,N249,N250,N252,N253,N254,N256,N257,N258,N259,N261,N262,N263,N264,N269,N270,N271)</f>
        <v>0</v>
      </c>
      <c r="O272" s="879"/>
      <c r="P272" s="880"/>
      <c r="Q272" s="880"/>
      <c r="R272" s="880"/>
      <c r="S272" s="880"/>
      <c r="T272" s="881"/>
      <c r="U272" s="1100"/>
      <c r="X272" s="173"/>
      <c r="Y272" s="173"/>
      <c r="Z272" s="173"/>
      <c r="AA272" s="173"/>
    </row>
    <row r="273" spans="1:27" ht="18.75" customHeight="1">
      <c r="A273" s="885" t="s">
        <v>550</v>
      </c>
      <c r="B273" s="886"/>
      <c r="C273" s="886"/>
      <c r="D273" s="886"/>
      <c r="E273" s="886"/>
      <c r="F273" s="886"/>
      <c r="G273" s="886"/>
      <c r="H273" s="886"/>
      <c r="I273" s="886"/>
      <c r="J273" s="886"/>
      <c r="K273" s="886"/>
      <c r="L273" s="886"/>
      <c r="M273" s="886"/>
      <c r="N273" s="886"/>
      <c r="O273" s="886"/>
      <c r="P273" s="886"/>
      <c r="Q273" s="886"/>
      <c r="R273" s="886"/>
      <c r="S273" s="886"/>
      <c r="T273" s="887"/>
      <c r="U273" s="1100"/>
      <c r="V273" s="277"/>
      <c r="W273" s="277"/>
      <c r="X273" s="232"/>
      <c r="Y273" s="232"/>
      <c r="Z273" s="232"/>
      <c r="AA273" s="232"/>
    </row>
    <row r="274" spans="1:27" ht="19.149999999999999" customHeight="1">
      <c r="A274" s="818" t="s">
        <v>493</v>
      </c>
      <c r="B274" s="819"/>
      <c r="C274" s="820" t="s">
        <v>549</v>
      </c>
      <c r="D274" s="821"/>
      <c r="E274" s="821"/>
      <c r="F274" s="821"/>
      <c r="G274" s="821"/>
      <c r="H274" s="821"/>
      <c r="I274" s="821"/>
      <c r="J274" s="821"/>
      <c r="K274" s="821"/>
      <c r="L274" s="821"/>
      <c r="M274" s="335" t="s">
        <v>563</v>
      </c>
      <c r="N274" s="335" t="s">
        <v>563</v>
      </c>
      <c r="O274" s="882"/>
      <c r="P274" s="883"/>
      <c r="Q274" s="883"/>
      <c r="R274" s="883"/>
      <c r="S274" s="883"/>
      <c r="T274" s="884"/>
      <c r="U274" s="1100"/>
      <c r="V274" s="231">
        <v>99</v>
      </c>
      <c r="W274" s="231">
        <v>99</v>
      </c>
      <c r="X274" s="232"/>
      <c r="Y274" s="232"/>
      <c r="Z274" s="232"/>
      <c r="AA274" s="232"/>
    </row>
    <row r="275" spans="1:27" ht="39" customHeight="1">
      <c r="A275" s="818" t="s">
        <v>494</v>
      </c>
      <c r="B275" s="819"/>
      <c r="C275" s="820" t="s">
        <v>679</v>
      </c>
      <c r="D275" s="821"/>
      <c r="E275" s="821"/>
      <c r="F275" s="821"/>
      <c r="G275" s="821"/>
      <c r="H275" s="821"/>
      <c r="I275" s="821"/>
      <c r="J275" s="821"/>
      <c r="K275" s="821"/>
      <c r="L275" s="821"/>
      <c r="M275" s="336" t="str">
        <f>IF(M272&gt;=10,"Emerald",IF(M272&gt;=5,"Gold","Silver"))</f>
        <v>Silver</v>
      </c>
      <c r="N275" s="336" t="str">
        <f>IF(N272&gt;=10,"Emerald",IF(N272&gt;=5,"Gold","Silver"))</f>
        <v>Silver</v>
      </c>
      <c r="O275" s="876" t="s">
        <v>558</v>
      </c>
      <c r="P275" s="877"/>
      <c r="Q275" s="877"/>
      <c r="R275" s="877"/>
      <c r="S275" s="877"/>
      <c r="T275" s="878"/>
      <c r="U275" s="1100"/>
      <c r="V275" s="231">
        <f>IF(M275="Emerald",4,IF(M275="Gold",3,IF(M275="Silver",2,IF(M275="Bronze",1,0))))</f>
        <v>2</v>
      </c>
      <c r="W275" s="231">
        <f>IF(N275="Emerald",4,IF(N275="Gold",3,IF(N275="Silver",2,IF(N275="Bronze",1,0))))</f>
        <v>2</v>
      </c>
      <c r="X275" s="232"/>
      <c r="Y275" s="232"/>
      <c r="Z275" s="232"/>
      <c r="AA275" s="232"/>
    </row>
    <row r="276" spans="1:27" ht="18.75" customHeight="1">
      <c r="A276" s="932" t="s">
        <v>495</v>
      </c>
      <c r="B276" s="933"/>
      <c r="C276" s="934" t="s">
        <v>551</v>
      </c>
      <c r="D276" s="935"/>
      <c r="E276" s="935"/>
      <c r="F276" s="935"/>
      <c r="G276" s="935"/>
      <c r="H276" s="935"/>
      <c r="I276" s="935"/>
      <c r="J276" s="935"/>
      <c r="K276" s="935"/>
      <c r="L276" s="935"/>
      <c r="M276" s="337" t="str">
        <f>IF(MIN(V274:V275)=0,"CANNOT CERTIFY",IF(MIN(V274:V275)=1,"BRONZE",IF(MIN(V274:V275)=2,"SILVER",IF(MIN(V274:V275)=3,"GOLD",IF(MIN(V274:V275)=4,"EMERALD","")))))</f>
        <v>SILVER</v>
      </c>
      <c r="N276" s="337" t="str">
        <f>IF(MIN(W274:W275)=0,"CANNOT CERTIFY",IF(MIN(W274:W275)=1,"BRONZE",IF(MIN(W274:W275)=2,"SILVER",IF(MIN(W274:W275)=3,"GOLD",IF(MIN(W274:W275)=4,"EMERALD","")))))</f>
        <v>SILVER</v>
      </c>
      <c r="O276" s="949" t="s">
        <v>559</v>
      </c>
      <c r="P276" s="950"/>
      <c r="Q276" s="950"/>
      <c r="R276" s="950"/>
      <c r="S276" s="950"/>
      <c r="T276" s="951"/>
      <c r="U276" s="1100"/>
      <c r="V276" s="277"/>
      <c r="W276" s="277"/>
      <c r="X276" s="232"/>
      <c r="Y276" s="232"/>
      <c r="Z276" s="232"/>
      <c r="AA276" s="232"/>
    </row>
    <row r="277" spans="1:27" ht="18.75" customHeight="1">
      <c r="A277" s="952"/>
      <c r="B277" s="953"/>
      <c r="C277" s="953"/>
      <c r="D277" s="953"/>
      <c r="E277" s="953"/>
      <c r="F277" s="953"/>
      <c r="G277" s="953"/>
      <c r="H277" s="953"/>
      <c r="I277" s="953"/>
      <c r="J277" s="953"/>
      <c r="K277" s="953"/>
      <c r="L277" s="953"/>
      <c r="M277" s="953"/>
      <c r="N277" s="953"/>
      <c r="O277" s="953"/>
      <c r="P277" s="953"/>
      <c r="Q277" s="953"/>
      <c r="R277" s="953"/>
      <c r="S277" s="953"/>
      <c r="T277" s="954"/>
      <c r="U277" s="1100"/>
      <c r="V277" s="232"/>
      <c r="W277" s="232"/>
      <c r="X277" s="232"/>
      <c r="Y277" s="232"/>
      <c r="Z277" s="232"/>
      <c r="AA277" s="232"/>
    </row>
    <row r="278" spans="1:27" ht="19.899999999999999" customHeight="1">
      <c r="A278" s="938" t="s">
        <v>168</v>
      </c>
      <c r="B278" s="939"/>
      <c r="C278" s="939"/>
      <c r="D278" s="939"/>
      <c r="E278" s="939"/>
      <c r="F278" s="939"/>
      <c r="G278" s="939"/>
      <c r="H278" s="939"/>
      <c r="I278" s="939"/>
      <c r="J278" s="939"/>
      <c r="K278" s="939"/>
      <c r="L278" s="338">
        <f>SUM(L95,L139,L225,L272)</f>
        <v>242</v>
      </c>
      <c r="M278" s="338">
        <f>SUM(M95,M139,M225,M272)</f>
        <v>0</v>
      </c>
      <c r="N278" s="338">
        <f>SUM(N95,N139,N225,N272)</f>
        <v>0</v>
      </c>
      <c r="O278" s="339"/>
      <c r="P278" s="339"/>
      <c r="Q278" s="339"/>
      <c r="R278" s="339"/>
      <c r="S278" s="339"/>
      <c r="T278" s="340"/>
      <c r="U278" s="1100"/>
      <c r="X278" s="173"/>
      <c r="Y278" s="173"/>
      <c r="Z278" s="173"/>
      <c r="AA278" s="173"/>
    </row>
    <row r="279" spans="1:27">
      <c r="A279" s="800"/>
      <c r="B279" s="800"/>
      <c r="C279" s="800"/>
      <c r="D279" s="800"/>
      <c r="E279" s="800"/>
      <c r="F279" s="800"/>
      <c r="G279" s="800"/>
      <c r="H279" s="800"/>
      <c r="I279" s="800"/>
      <c r="J279" s="800"/>
      <c r="K279" s="800"/>
      <c r="L279" s="800"/>
      <c r="M279" s="800"/>
      <c r="N279" s="800"/>
      <c r="O279" s="800"/>
      <c r="P279" s="800"/>
      <c r="Q279" s="800"/>
      <c r="R279" s="800"/>
      <c r="S279" s="800"/>
      <c r="T279" s="800"/>
      <c r="X279" s="173"/>
      <c r="Y279" s="173"/>
      <c r="Z279" s="173"/>
      <c r="AA279" s="173"/>
    </row>
    <row r="280" spans="1:27" ht="21">
      <c r="A280" s="808" t="s">
        <v>359</v>
      </c>
      <c r="B280" s="809"/>
      <c r="C280" s="809"/>
      <c r="D280" s="809"/>
      <c r="E280" s="809"/>
      <c r="F280" s="809"/>
      <c r="G280" s="809"/>
      <c r="H280" s="809"/>
      <c r="I280" s="809"/>
      <c r="J280" s="809"/>
      <c r="K280" s="809"/>
      <c r="L280" s="809"/>
      <c r="M280" s="809"/>
      <c r="N280" s="809"/>
      <c r="O280" s="809"/>
      <c r="P280" s="809"/>
      <c r="Q280" s="809"/>
      <c r="R280" s="809"/>
      <c r="S280" s="809"/>
      <c r="T280" s="810"/>
      <c r="X280" s="173"/>
      <c r="Y280" s="173"/>
      <c r="Z280" s="173"/>
      <c r="AA280" s="173"/>
    </row>
    <row r="281" spans="1:27" ht="4.9000000000000004" customHeight="1">
      <c r="A281" s="801"/>
      <c r="B281" s="802"/>
      <c r="C281" s="802"/>
      <c r="D281" s="802"/>
      <c r="E281" s="802"/>
      <c r="F281" s="802"/>
      <c r="G281" s="802"/>
      <c r="H281" s="802"/>
      <c r="I281" s="802"/>
      <c r="J281" s="802"/>
      <c r="K281" s="802"/>
      <c r="L281" s="802"/>
      <c r="M281" s="802"/>
      <c r="N281" s="802"/>
      <c r="O281" s="802"/>
      <c r="P281" s="802"/>
      <c r="Q281" s="802"/>
      <c r="R281" s="802"/>
      <c r="S281" s="802"/>
      <c r="T281" s="803"/>
      <c r="X281" s="173"/>
      <c r="Y281" s="173"/>
      <c r="Z281" s="173"/>
      <c r="AA281" s="173"/>
    </row>
    <row r="282" spans="1:27" ht="21">
      <c r="A282" s="936" t="s">
        <v>552</v>
      </c>
      <c r="B282" s="937"/>
      <c r="C282" s="937"/>
      <c r="D282" s="937"/>
      <c r="E282" s="937"/>
      <c r="F282" s="937"/>
      <c r="G282" s="937"/>
      <c r="H282" s="937"/>
      <c r="I282" s="937"/>
      <c r="J282" s="937"/>
      <c r="K282" s="937"/>
      <c r="L282" s="937"/>
      <c r="M282" s="341" t="str">
        <f>M100</f>
        <v>CANNOT CERTIFY</v>
      </c>
      <c r="N282" s="341" t="str">
        <f>N100</f>
        <v>CANNOT CERTIFY</v>
      </c>
      <c r="O282" s="940" t="s">
        <v>1026</v>
      </c>
      <c r="P282" s="941"/>
      <c r="Q282" s="941"/>
      <c r="R282" s="941"/>
      <c r="S282" s="941"/>
      <c r="T282" s="942"/>
      <c r="V282" s="231">
        <f>IF(M282="Emerald",4,IF(M282="Gold",3,IF(M282="Silver",2,IF(M282="Bronze",1,0))))</f>
        <v>0</v>
      </c>
      <c r="W282" s="231">
        <f>IF(N282="Emerald",4,IF(N282="Gold",3,IF(N282="Silver",2,IF(N282="Bronze",1,0))))</f>
        <v>0</v>
      </c>
      <c r="X282" s="173"/>
      <c r="Y282" s="173"/>
      <c r="Z282" s="173"/>
      <c r="AA282" s="173"/>
    </row>
    <row r="283" spans="1:27" ht="21">
      <c r="A283" s="806" t="s">
        <v>553</v>
      </c>
      <c r="B283" s="807"/>
      <c r="C283" s="807"/>
      <c r="D283" s="807"/>
      <c r="E283" s="807"/>
      <c r="F283" s="807"/>
      <c r="G283" s="807"/>
      <c r="H283" s="807"/>
      <c r="I283" s="807"/>
      <c r="J283" s="807"/>
      <c r="K283" s="807"/>
      <c r="L283" s="807"/>
      <c r="M283" s="342" t="str">
        <f>M144</f>
        <v>CANNOT CERTIFY</v>
      </c>
      <c r="N283" s="342" t="str">
        <f>N144</f>
        <v>CANNOT CERTIFY</v>
      </c>
      <c r="O283" s="943" t="str">
        <f>IF('2 Project Information'!E40="","",'2 Project Information'!E40)</f>
        <v/>
      </c>
      <c r="P283" s="944"/>
      <c r="Q283" s="944"/>
      <c r="R283" s="944"/>
      <c r="S283" s="944"/>
      <c r="T283" s="945"/>
      <c r="V283" s="231">
        <f t="shared" ref="V283:W285" si="0">IF(M283="Emerald",4,IF(M283="Gold",3,IF(M283="Silver",2,IF(M283="Bronze",1,0))))</f>
        <v>0</v>
      </c>
      <c r="W283" s="231">
        <f t="shared" si="0"/>
        <v>0</v>
      </c>
      <c r="X283" s="173"/>
      <c r="Y283" s="173"/>
      <c r="Z283" s="173"/>
      <c r="AA283" s="173"/>
    </row>
    <row r="284" spans="1:27" ht="21">
      <c r="A284" s="806" t="s">
        <v>554</v>
      </c>
      <c r="B284" s="807"/>
      <c r="C284" s="807"/>
      <c r="D284" s="807"/>
      <c r="E284" s="807"/>
      <c r="F284" s="807"/>
      <c r="G284" s="807"/>
      <c r="H284" s="807"/>
      <c r="I284" s="807"/>
      <c r="J284" s="807"/>
      <c r="K284" s="807"/>
      <c r="L284" s="807"/>
      <c r="M284" s="342" t="str">
        <f>M230</f>
        <v>CANNOT CERTIFY</v>
      </c>
      <c r="N284" s="342" t="str">
        <f>N230</f>
        <v>CANNOT CERTIFY</v>
      </c>
      <c r="O284" s="943" t="str">
        <f>IF('2 Project Information'!E39="","",'2 Project Information'!E39)</f>
        <v/>
      </c>
      <c r="P284" s="944"/>
      <c r="Q284" s="944"/>
      <c r="R284" s="944"/>
      <c r="S284" s="944"/>
      <c r="T284" s="945"/>
      <c r="V284" s="231">
        <f t="shared" si="0"/>
        <v>0</v>
      </c>
      <c r="W284" s="231">
        <f t="shared" si="0"/>
        <v>0</v>
      </c>
      <c r="X284" s="173"/>
      <c r="Y284" s="173"/>
      <c r="Z284" s="173"/>
      <c r="AA284" s="173"/>
    </row>
    <row r="285" spans="1:27" ht="21">
      <c r="A285" s="806" t="s">
        <v>555</v>
      </c>
      <c r="B285" s="807"/>
      <c r="C285" s="807"/>
      <c r="D285" s="807"/>
      <c r="E285" s="807"/>
      <c r="F285" s="807"/>
      <c r="G285" s="807"/>
      <c r="H285" s="807"/>
      <c r="I285" s="807"/>
      <c r="J285" s="807"/>
      <c r="K285" s="807"/>
      <c r="L285" s="807"/>
      <c r="M285" s="342" t="str">
        <f>M276</f>
        <v>SILVER</v>
      </c>
      <c r="N285" s="342" t="str">
        <f>N276</f>
        <v>SILVER</v>
      </c>
      <c r="O285" s="946" t="s">
        <v>893</v>
      </c>
      <c r="P285" s="947"/>
      <c r="Q285" s="947"/>
      <c r="R285" s="947"/>
      <c r="S285" s="947"/>
      <c r="T285" s="948"/>
      <c r="V285" s="231">
        <f t="shared" si="0"/>
        <v>2</v>
      </c>
      <c r="W285" s="231">
        <f t="shared" si="0"/>
        <v>2</v>
      </c>
      <c r="X285" s="173"/>
      <c r="Y285" s="173"/>
      <c r="Z285" s="173"/>
      <c r="AA285" s="173"/>
    </row>
    <row r="286" spans="1:27" ht="21">
      <c r="A286" s="806" t="s">
        <v>675</v>
      </c>
      <c r="B286" s="807"/>
      <c r="C286" s="807"/>
      <c r="D286" s="807"/>
      <c r="E286" s="807"/>
      <c r="F286" s="807"/>
      <c r="G286" s="807"/>
      <c r="H286" s="807"/>
      <c r="I286" s="807"/>
      <c r="J286" s="807"/>
      <c r="K286" s="807"/>
      <c r="L286" s="807"/>
      <c r="M286" s="343" t="str">
        <f>IF((SUM(M95,M139,M225,M272)&gt;='1 BGNM Program Overview'!T35),"Emerald",IF((SUM(M95,M139,M225,M272)&gt;='1 BGNM Program Overview'!T30),"Gold",IF((SUM(M95,M139,M225,M272)&gt;='1 BGNM Program Overview'!T29),"Silver",IF((SUM(M95,M139,M225,M272)&gt;='1 BGNM Program Overview'!T28),"Bronze"))))</f>
        <v>Bronze</v>
      </c>
      <c r="N286" s="343" t="str">
        <f>IF((SUM(N95,N139,N225,N272)&gt;='1 BGNM Program Overview'!T35),"Emerald",IF((SUM(N95,N139,N225,N272)&gt;='1 BGNM Program Overview'!T30),"Gold",IF((SUM(N95,N139,N225,N272)&gt;='1 BGNM Program Overview'!T29),"Silver",IF((SUM(N95,N139,N225,N272)&gt;='1 BGNM Program Overview'!T28),"Bronze"))))</f>
        <v>Bronze</v>
      </c>
      <c r="O286" s="1389"/>
      <c r="P286" s="1390"/>
      <c r="Q286" s="1390"/>
      <c r="R286" s="1390"/>
      <c r="S286" s="1390"/>
      <c r="T286" s="1391"/>
      <c r="V286" s="231">
        <f>IF(M286="Emerald",4,IF(M286="Gold",3,IF(M286="Silver",2,IF(M286="Bronze",1,0))))</f>
        <v>1</v>
      </c>
      <c r="W286" s="231">
        <f>IF(N286="Emerald",4,IF(N286="Gold",3,IF(N286="Silver",2,IF(N286="Bronze",1,0))))</f>
        <v>1</v>
      </c>
      <c r="X286" s="173"/>
      <c r="Y286" s="173"/>
      <c r="Z286" s="173"/>
      <c r="AA286" s="173"/>
    </row>
    <row r="287" spans="1:27" ht="8" customHeight="1">
      <c r="A287" s="344"/>
      <c r="B287" s="345"/>
      <c r="C287" s="345"/>
      <c r="D287" s="345"/>
      <c r="E287" s="345"/>
      <c r="F287" s="345"/>
      <c r="G287" s="345"/>
      <c r="H287" s="345"/>
      <c r="I287" s="345"/>
      <c r="J287" s="345"/>
      <c r="K287" s="345"/>
      <c r="L287" s="345"/>
      <c r="M287" s="345"/>
      <c r="N287" s="345"/>
      <c r="O287" s="1390"/>
      <c r="P287" s="1390"/>
      <c r="Q287" s="1390"/>
      <c r="R287" s="1390"/>
      <c r="S287" s="1390"/>
      <c r="T287" s="1391"/>
      <c r="V287" s="173"/>
      <c r="X287" s="173"/>
      <c r="Y287" s="173"/>
      <c r="Z287" s="173"/>
      <c r="AA287" s="173"/>
    </row>
    <row r="288" spans="1:27" ht="21">
      <c r="A288" s="798" t="s">
        <v>556</v>
      </c>
      <c r="B288" s="799"/>
      <c r="C288" s="799"/>
      <c r="D288" s="799"/>
      <c r="E288" s="799"/>
      <c r="F288" s="799"/>
      <c r="G288" s="799"/>
      <c r="H288" s="799"/>
      <c r="I288" s="799"/>
      <c r="J288" s="799"/>
      <c r="K288" s="799"/>
      <c r="L288" s="799"/>
      <c r="M288" s="346" t="str">
        <f>IF(MIN(V282:V286)=0,"CANNOT CERTIFY",IF(MIN(V282:V286)=1,"BRONZE",IF(MIN(V282:V286)=2,"SILVER",IF(MIN(V282:V286)=3,"GOLD",IF(MIN(V282:V286)=4,"EMERALD","")))))</f>
        <v>CANNOT CERTIFY</v>
      </c>
      <c r="N288" s="346" t="str">
        <f>IF(MIN(W282:W286)=0,"CANNOT CERTIFY",IF(MIN(W282:W286)=1,"BRONZE",IF(MIN(W282:W286)=2,"SILVER",IF(MIN(W282:W286)=3,"GOLD",IF(MIN(W282:W286)=4,"EMERALD","")))))</f>
        <v>CANNOT CERTIFY</v>
      </c>
      <c r="O288" s="1392"/>
      <c r="P288" s="1392"/>
      <c r="Q288" s="1392"/>
      <c r="R288" s="1392"/>
      <c r="S288" s="1392"/>
      <c r="T288" s="1393"/>
      <c r="V288" s="173"/>
      <c r="X288" s="173"/>
      <c r="Y288" s="173"/>
      <c r="Z288" s="173"/>
      <c r="AA288" s="173"/>
    </row>
  </sheetData>
  <sheetProtection algorithmName="SHA-512" hashValue="79At1e0HMwGD0RHpP3iOlhW7SLWgGaqPqj4WIysibOPND3m5bv6JTNwhBf2h4AHrmHU1mRA5T0eZg5AKpK3o0w==" saltValue="iwE1z6jZ9BXywhWcmNQ5IQ==" spinCount="100000" sheet="1" objects="1" scenarios="1" formatRows="0"/>
  <mergeCells count="530">
    <mergeCell ref="O286:T288"/>
    <mergeCell ref="O130:T130"/>
    <mergeCell ref="A108:T108"/>
    <mergeCell ref="C135:K135"/>
    <mergeCell ref="C128:K128"/>
    <mergeCell ref="C132:K132"/>
    <mergeCell ref="O132:T132"/>
    <mergeCell ref="O127:T127"/>
    <mergeCell ref="O119:T119"/>
    <mergeCell ref="O117:T117"/>
    <mergeCell ref="C120:K120"/>
    <mergeCell ref="C125:K125"/>
    <mergeCell ref="C126:K126"/>
    <mergeCell ref="A123:T123"/>
    <mergeCell ref="C121:K121"/>
    <mergeCell ref="C113:K113"/>
    <mergeCell ref="C119:K119"/>
    <mergeCell ref="O124:T126"/>
    <mergeCell ref="O120:T120"/>
    <mergeCell ref="C144:L144"/>
    <mergeCell ref="C155:K156"/>
    <mergeCell ref="C157:K157"/>
    <mergeCell ref="C158:K158"/>
    <mergeCell ref="L155:L158"/>
    <mergeCell ref="A140:T140"/>
    <mergeCell ref="A141:B141"/>
    <mergeCell ref="C141:L141"/>
    <mergeCell ref="C124:K124"/>
    <mergeCell ref="C149:K149"/>
    <mergeCell ref="O149:T149"/>
    <mergeCell ref="A144:B144"/>
    <mergeCell ref="A1:B1"/>
    <mergeCell ref="K3:O3"/>
    <mergeCell ref="C130:K130"/>
    <mergeCell ref="O134:T134"/>
    <mergeCell ref="A142:B142"/>
    <mergeCell ref="C142:L142"/>
    <mergeCell ref="A143:B143"/>
    <mergeCell ref="C143:L143"/>
    <mergeCell ref="O143:T143"/>
    <mergeCell ref="O144:T144"/>
    <mergeCell ref="O142:T142"/>
    <mergeCell ref="A139:K139"/>
    <mergeCell ref="A145:T145"/>
    <mergeCell ref="C137:K137"/>
    <mergeCell ref="O137:T137"/>
    <mergeCell ref="O131:T131"/>
    <mergeCell ref="A147:A153"/>
    <mergeCell ref="C218:K218"/>
    <mergeCell ref="N216:N218"/>
    <mergeCell ref="C215:K215"/>
    <mergeCell ref="M215:N215"/>
    <mergeCell ref="O215:T215"/>
    <mergeCell ref="M216:M218"/>
    <mergeCell ref="C211:K211"/>
    <mergeCell ref="C212:K212"/>
    <mergeCell ref="C213:K213"/>
    <mergeCell ref="C214:K214"/>
    <mergeCell ref="C216:K216"/>
    <mergeCell ref="N200:N214"/>
    <mergeCell ref="C209:K209"/>
    <mergeCell ref="C210:K210"/>
    <mergeCell ref="C208:K208"/>
    <mergeCell ref="C201:K201"/>
    <mergeCell ref="L199:L214"/>
    <mergeCell ref="V1:W1"/>
    <mergeCell ref="O8:T13"/>
    <mergeCell ref="K8:K13"/>
    <mergeCell ref="C73:K73"/>
    <mergeCell ref="C74:K74"/>
    <mergeCell ref="C81:K81"/>
    <mergeCell ref="C82:K82"/>
    <mergeCell ref="L73:L83"/>
    <mergeCell ref="M73:M83"/>
    <mergeCell ref="N73:N83"/>
    <mergeCell ref="O83:T83"/>
    <mergeCell ref="C50:K50"/>
    <mergeCell ref="C9:E9"/>
    <mergeCell ref="C10:E10"/>
    <mergeCell ref="C11:E11"/>
    <mergeCell ref="C12:E12"/>
    <mergeCell ref="O81:T81"/>
    <mergeCell ref="O1:T1"/>
    <mergeCell ref="C13:E13"/>
    <mergeCell ref="O50:T50"/>
    <mergeCell ref="O60:T60"/>
    <mergeCell ref="N37:N38"/>
    <mergeCell ref="C14:K14"/>
    <mergeCell ref="O46:T46"/>
    <mergeCell ref="K2:O2"/>
    <mergeCell ref="O14:T21"/>
    <mergeCell ref="C37:K39"/>
    <mergeCell ref="M8:M13"/>
    <mergeCell ref="C1:K1"/>
    <mergeCell ref="O136:T136"/>
    <mergeCell ref="C131:K131"/>
    <mergeCell ref="C136:K136"/>
    <mergeCell ref="K4:O4"/>
    <mergeCell ref="P2:T2"/>
    <mergeCell ref="S3:T3"/>
    <mergeCell ref="S4:T4"/>
    <mergeCell ref="D2:G4"/>
    <mergeCell ref="H2:J2"/>
    <mergeCell ref="H3:J4"/>
    <mergeCell ref="P3:R3"/>
    <mergeCell ref="P4:R4"/>
    <mergeCell ref="C18:E18"/>
    <mergeCell ref="O55:T55"/>
    <mergeCell ref="O135:T135"/>
    <mergeCell ref="O121:T121"/>
    <mergeCell ref="O112:T112"/>
    <mergeCell ref="O98:T98"/>
    <mergeCell ref="O99:T99"/>
    <mergeCell ref="C85:K85"/>
    <mergeCell ref="I89:K93"/>
    <mergeCell ref="A109:A112"/>
    <mergeCell ref="C111:K111"/>
    <mergeCell ref="O113:T113"/>
    <mergeCell ref="C115:K115"/>
    <mergeCell ref="A119:A121"/>
    <mergeCell ref="O115:T115"/>
    <mergeCell ref="O110:T110"/>
    <mergeCell ref="O104:T104"/>
    <mergeCell ref="O116:T116"/>
    <mergeCell ref="C105:K105"/>
    <mergeCell ref="C114:K114"/>
    <mergeCell ref="C100:L100"/>
    <mergeCell ref="O114:T114"/>
    <mergeCell ref="A118:T118"/>
    <mergeCell ref="O82:T82"/>
    <mergeCell ref="O37:T44"/>
    <mergeCell ref="A20:K20"/>
    <mergeCell ref="A31:K31"/>
    <mergeCell ref="O31:T31"/>
    <mergeCell ref="A33:K33"/>
    <mergeCell ref="L14:L17"/>
    <mergeCell ref="A101:T101"/>
    <mergeCell ref="C106:K106"/>
    <mergeCell ref="N104:N107"/>
    <mergeCell ref="O84:T94"/>
    <mergeCell ref="O105:T107"/>
    <mergeCell ref="N84:N94"/>
    <mergeCell ref="C88:K88"/>
    <mergeCell ref="A102:T102"/>
    <mergeCell ref="C103:H103"/>
    <mergeCell ref="I103:J103"/>
    <mergeCell ref="O97:T97"/>
    <mergeCell ref="A96:T96"/>
    <mergeCell ref="A97:B97"/>
    <mergeCell ref="C97:L97"/>
    <mergeCell ref="A100:B100"/>
    <mergeCell ref="O103:T103"/>
    <mergeCell ref="C89:C90"/>
    <mergeCell ref="O74:T74"/>
    <mergeCell ref="A71:T71"/>
    <mergeCell ref="A66:A68"/>
    <mergeCell ref="C66:K66"/>
    <mergeCell ref="L66:L68"/>
    <mergeCell ref="I76:K80"/>
    <mergeCell ref="A62:T62"/>
    <mergeCell ref="C61:K61"/>
    <mergeCell ref="O61:T61"/>
    <mergeCell ref="O72:T72"/>
    <mergeCell ref="A70:B70"/>
    <mergeCell ref="O69:T70"/>
    <mergeCell ref="C69:K70"/>
    <mergeCell ref="L8:L13"/>
    <mergeCell ref="A36:K36"/>
    <mergeCell ref="L37:L39"/>
    <mergeCell ref="A95:K95"/>
    <mergeCell ref="A98:B98"/>
    <mergeCell ref="M84:M94"/>
    <mergeCell ref="L84:L94"/>
    <mergeCell ref="A9:B13"/>
    <mergeCell ref="C47:K47"/>
    <mergeCell ref="C51:K51"/>
    <mergeCell ref="C83:K83"/>
    <mergeCell ref="D89:H89"/>
    <mergeCell ref="C94:K94"/>
    <mergeCell ref="C72:K72"/>
    <mergeCell ref="C63:K63"/>
    <mergeCell ref="A64:T64"/>
    <mergeCell ref="C53:K53"/>
    <mergeCell ref="O54:T54"/>
    <mergeCell ref="O73:T73"/>
    <mergeCell ref="C56:K56"/>
    <mergeCell ref="O53:T53"/>
    <mergeCell ref="C48:K48"/>
    <mergeCell ref="O66:T68"/>
    <mergeCell ref="O51:T51"/>
    <mergeCell ref="L221:L222"/>
    <mergeCell ref="O174:T174"/>
    <mergeCell ref="A175:T175"/>
    <mergeCell ref="C176:K176"/>
    <mergeCell ref="A2:C5"/>
    <mergeCell ref="P5:R5"/>
    <mergeCell ref="D5:O5"/>
    <mergeCell ref="S5:T5"/>
    <mergeCell ref="O48:T48"/>
    <mergeCell ref="C52:K52"/>
    <mergeCell ref="O52:T52"/>
    <mergeCell ref="C49:K49"/>
    <mergeCell ref="C17:E17"/>
    <mergeCell ref="A41:B43"/>
    <mergeCell ref="M37:M38"/>
    <mergeCell ref="A45:T45"/>
    <mergeCell ref="O47:T47"/>
    <mergeCell ref="C15:E15"/>
    <mergeCell ref="C16:E16"/>
    <mergeCell ref="C46:K46"/>
    <mergeCell ref="C21:K21"/>
    <mergeCell ref="A6:T6"/>
    <mergeCell ref="A7:T7"/>
    <mergeCell ref="N8:N13"/>
    <mergeCell ref="O164:T164"/>
    <mergeCell ref="C165:K165"/>
    <mergeCell ref="O165:T165"/>
    <mergeCell ref="C164:K164"/>
    <mergeCell ref="C166:K166"/>
    <mergeCell ref="O166:T166"/>
    <mergeCell ref="O163:T163"/>
    <mergeCell ref="U6:U278"/>
    <mergeCell ref="D76:H76"/>
    <mergeCell ref="C148:K148"/>
    <mergeCell ref="O122:T122"/>
    <mergeCell ref="O56:T56"/>
    <mergeCell ref="C54:K54"/>
    <mergeCell ref="C60:K60"/>
    <mergeCell ref="C57:K57"/>
    <mergeCell ref="C58:K58"/>
    <mergeCell ref="C59:K59"/>
    <mergeCell ref="O57:T57"/>
    <mergeCell ref="O58:T58"/>
    <mergeCell ref="O59:T59"/>
    <mergeCell ref="C86:K86"/>
    <mergeCell ref="C87:K87"/>
    <mergeCell ref="C84:K84"/>
    <mergeCell ref="C55:K55"/>
    <mergeCell ref="C200:K200"/>
    <mergeCell ref="C8:J8"/>
    <mergeCell ref="C163:K163"/>
    <mergeCell ref="A146:T146"/>
    <mergeCell ref="C152:K152"/>
    <mergeCell ref="A155:A161"/>
    <mergeCell ref="C76:C77"/>
    <mergeCell ref="O111:T111"/>
    <mergeCell ref="O139:T139"/>
    <mergeCell ref="C117:K117"/>
    <mergeCell ref="C116:K116"/>
    <mergeCell ref="O141:T141"/>
    <mergeCell ref="O100:T100"/>
    <mergeCell ref="C98:L98"/>
    <mergeCell ref="A99:B99"/>
    <mergeCell ref="C99:L99"/>
    <mergeCell ref="C110:K110"/>
    <mergeCell ref="O176:T176"/>
    <mergeCell ref="O159:T159"/>
    <mergeCell ref="A162:T162"/>
    <mergeCell ref="C167:K167"/>
    <mergeCell ref="O167:T167"/>
    <mergeCell ref="C168:K168"/>
    <mergeCell ref="O168:T168"/>
    <mergeCell ref="O161:T161"/>
    <mergeCell ref="C159:K159"/>
    <mergeCell ref="C160:K160"/>
    <mergeCell ref="O160:T160"/>
    <mergeCell ref="O151:T151"/>
    <mergeCell ref="O152:T152"/>
    <mergeCell ref="C147:K147"/>
    <mergeCell ref="O147:T147"/>
    <mergeCell ref="C161:K161"/>
    <mergeCell ref="A154:T154"/>
    <mergeCell ref="O155:T158"/>
    <mergeCell ref="C150:K150"/>
    <mergeCell ref="O150:T150"/>
    <mergeCell ref="O148:T148"/>
    <mergeCell ref="C138:K138"/>
    <mergeCell ref="O138:T138"/>
    <mergeCell ref="O153:T153"/>
    <mergeCell ref="A113:A117"/>
    <mergeCell ref="O109:T109"/>
    <mergeCell ref="C109:K109"/>
    <mergeCell ref="C107:K107"/>
    <mergeCell ref="C104:K104"/>
    <mergeCell ref="L104:L107"/>
    <mergeCell ref="M104:M107"/>
    <mergeCell ref="C153:K153"/>
    <mergeCell ref="C112:K112"/>
    <mergeCell ref="C129:K129"/>
    <mergeCell ref="C151:K151"/>
    <mergeCell ref="L124:L126"/>
    <mergeCell ref="M124:M126"/>
    <mergeCell ref="N124:N126"/>
    <mergeCell ref="C122:K122"/>
    <mergeCell ref="O128:T128"/>
    <mergeCell ref="O129:T129"/>
    <mergeCell ref="C133:K133"/>
    <mergeCell ref="O133:T133"/>
    <mergeCell ref="C134:K134"/>
    <mergeCell ref="C127:K127"/>
    <mergeCell ref="O171:T171"/>
    <mergeCell ref="C172:K172"/>
    <mergeCell ref="O172:T172"/>
    <mergeCell ref="C173:K173"/>
    <mergeCell ref="A169:T169"/>
    <mergeCell ref="C170:K170"/>
    <mergeCell ref="O170:T170"/>
    <mergeCell ref="C171:K171"/>
    <mergeCell ref="C174:K174"/>
    <mergeCell ref="O173:T173"/>
    <mergeCell ref="O199:T199"/>
    <mergeCell ref="C181:K181"/>
    <mergeCell ref="C188:K188"/>
    <mergeCell ref="O182:T182"/>
    <mergeCell ref="A178:T178"/>
    <mergeCell ref="O180:T180"/>
    <mergeCell ref="O179:T179"/>
    <mergeCell ref="C179:K179"/>
    <mergeCell ref="C177:K177"/>
    <mergeCell ref="O177:T177"/>
    <mergeCell ref="O181:T181"/>
    <mergeCell ref="A183:T183"/>
    <mergeCell ref="C184:K184"/>
    <mergeCell ref="O184:T184"/>
    <mergeCell ref="C185:K185"/>
    <mergeCell ref="O185:T185"/>
    <mergeCell ref="C186:K186"/>
    <mergeCell ref="O186:T186"/>
    <mergeCell ref="C187:K187"/>
    <mergeCell ref="O187:T187"/>
    <mergeCell ref="M185:N185"/>
    <mergeCell ref="C180:K180"/>
    <mergeCell ref="C199:K199"/>
    <mergeCell ref="C193:K193"/>
    <mergeCell ref="O49:T49"/>
    <mergeCell ref="O65:T65"/>
    <mergeCell ref="O63:T63"/>
    <mergeCell ref="G67:K68"/>
    <mergeCell ref="C68:D68"/>
    <mergeCell ref="E68:F68"/>
    <mergeCell ref="E67:F67"/>
    <mergeCell ref="C65:K65"/>
    <mergeCell ref="C67:D67"/>
    <mergeCell ref="A272:K272"/>
    <mergeCell ref="O266:T266"/>
    <mergeCell ref="C267:K267"/>
    <mergeCell ref="A229:B229"/>
    <mergeCell ref="C229:L229"/>
    <mergeCell ref="A230:B230"/>
    <mergeCell ref="O263:T263"/>
    <mergeCell ref="O193:T193"/>
    <mergeCell ref="C75:K75"/>
    <mergeCell ref="O75:T80"/>
    <mergeCell ref="C220:K220"/>
    <mergeCell ref="C182:K182"/>
    <mergeCell ref="C189:K189"/>
    <mergeCell ref="O189:T189"/>
    <mergeCell ref="M190:N190"/>
    <mergeCell ref="M196:N196"/>
    <mergeCell ref="O191:T191"/>
    <mergeCell ref="C192:K192"/>
    <mergeCell ref="O192:T192"/>
    <mergeCell ref="L215:L220"/>
    <mergeCell ref="O216:T220"/>
    <mergeCell ref="M199:N199"/>
    <mergeCell ref="M200:M214"/>
    <mergeCell ref="C217:K217"/>
    <mergeCell ref="O253:T253"/>
    <mergeCell ref="A251:T251"/>
    <mergeCell ref="A225:K225"/>
    <mergeCell ref="C194:K194"/>
    <mergeCell ref="O194:T194"/>
    <mergeCell ref="C196:K196"/>
    <mergeCell ref="O196:T196"/>
    <mergeCell ref="O222:T222"/>
    <mergeCell ref="O195:T195"/>
    <mergeCell ref="A196:A198"/>
    <mergeCell ref="C197:K197"/>
    <mergeCell ref="C198:K198"/>
    <mergeCell ref="N197:N198"/>
    <mergeCell ref="M197:M198"/>
    <mergeCell ref="C206:K206"/>
    <mergeCell ref="C207:K207"/>
    <mergeCell ref="C202:K202"/>
    <mergeCell ref="C203:K203"/>
    <mergeCell ref="A228:B228"/>
    <mergeCell ref="O237:T237"/>
    <mergeCell ref="C238:K238"/>
    <mergeCell ref="O238:T238"/>
    <mergeCell ref="A232:B234"/>
    <mergeCell ref="O229:T229"/>
    <mergeCell ref="O188:T188"/>
    <mergeCell ref="C191:K191"/>
    <mergeCell ref="C190:K190"/>
    <mergeCell ref="O190:T190"/>
    <mergeCell ref="A285:L285"/>
    <mergeCell ref="A276:B276"/>
    <mergeCell ref="C276:L276"/>
    <mergeCell ref="A282:L282"/>
    <mergeCell ref="A278:K278"/>
    <mergeCell ref="O282:T282"/>
    <mergeCell ref="O283:T283"/>
    <mergeCell ref="O284:T284"/>
    <mergeCell ref="O285:T285"/>
    <mergeCell ref="O276:T276"/>
    <mergeCell ref="A277:T277"/>
    <mergeCell ref="A283:L283"/>
    <mergeCell ref="A284:L284"/>
    <mergeCell ref="C258:K258"/>
    <mergeCell ref="O254:T254"/>
    <mergeCell ref="C248:K248"/>
    <mergeCell ref="C253:K253"/>
    <mergeCell ref="O241:T241"/>
    <mergeCell ref="O242:T242"/>
    <mergeCell ref="C227:L227"/>
    <mergeCell ref="O230:T230"/>
    <mergeCell ref="C245:K245"/>
    <mergeCell ref="O245:T245"/>
    <mergeCell ref="C247:K247"/>
    <mergeCell ref="C243:K243"/>
    <mergeCell ref="O243:T243"/>
    <mergeCell ref="C244:K244"/>
    <mergeCell ref="O247:T247"/>
    <mergeCell ref="C241:K241"/>
    <mergeCell ref="C242:K242"/>
    <mergeCell ref="O244:T244"/>
    <mergeCell ref="C230:L230"/>
    <mergeCell ref="C239:K239"/>
    <mergeCell ref="C232:K232"/>
    <mergeCell ref="L232:L234"/>
    <mergeCell ref="M232:M234"/>
    <mergeCell ref="N232:N234"/>
    <mergeCell ref="O232:T234"/>
    <mergeCell ref="C233:D233"/>
    <mergeCell ref="C234:D234"/>
    <mergeCell ref="A235:T235"/>
    <mergeCell ref="A231:T231"/>
    <mergeCell ref="O236:T236"/>
    <mergeCell ref="C237:K237"/>
    <mergeCell ref="O248:T248"/>
    <mergeCell ref="O275:T275"/>
    <mergeCell ref="O272:T272"/>
    <mergeCell ref="C269:K269"/>
    <mergeCell ref="O269:T269"/>
    <mergeCell ref="C270:K270"/>
    <mergeCell ref="C268:K268"/>
    <mergeCell ref="O268:T268"/>
    <mergeCell ref="C259:K259"/>
    <mergeCell ref="O274:T274"/>
    <mergeCell ref="O270:T270"/>
    <mergeCell ref="O261:T261"/>
    <mergeCell ref="C262:K262"/>
    <mergeCell ref="O262:T262"/>
    <mergeCell ref="C263:K263"/>
    <mergeCell ref="C249:K249"/>
    <mergeCell ref="O249:T249"/>
    <mergeCell ref="O256:T256"/>
    <mergeCell ref="C257:K257"/>
    <mergeCell ref="A273:T273"/>
    <mergeCell ref="A274:B274"/>
    <mergeCell ref="C274:L274"/>
    <mergeCell ref="A265:T265"/>
    <mergeCell ref="O259:T259"/>
    <mergeCell ref="C195:K195"/>
    <mergeCell ref="C204:K204"/>
    <mergeCell ref="C266:K266"/>
    <mergeCell ref="O239:T239"/>
    <mergeCell ref="C240:K240"/>
    <mergeCell ref="O240:T240"/>
    <mergeCell ref="C236:K236"/>
    <mergeCell ref="A246:T246"/>
    <mergeCell ref="C205:K205"/>
    <mergeCell ref="O200:T214"/>
    <mergeCell ref="A221:B222"/>
    <mergeCell ref="C221:K222"/>
    <mergeCell ref="M221:N221"/>
    <mergeCell ref="O221:T221"/>
    <mergeCell ref="C224:K224"/>
    <mergeCell ref="A223:T223"/>
    <mergeCell ref="O224:T224"/>
    <mergeCell ref="O227:T227"/>
    <mergeCell ref="O228:T228"/>
    <mergeCell ref="C228:L228"/>
    <mergeCell ref="O197:T198"/>
    <mergeCell ref="C219:K219"/>
    <mergeCell ref="A226:T226"/>
    <mergeCell ref="A227:B227"/>
    <mergeCell ref="A288:L288"/>
    <mergeCell ref="A279:T279"/>
    <mergeCell ref="A281:T281"/>
    <mergeCell ref="O267:T267"/>
    <mergeCell ref="O250:T250"/>
    <mergeCell ref="A286:L286"/>
    <mergeCell ref="A280:T280"/>
    <mergeCell ref="C250:K250"/>
    <mergeCell ref="C264:K264"/>
    <mergeCell ref="O264:T264"/>
    <mergeCell ref="O258:T258"/>
    <mergeCell ref="C254:K254"/>
    <mergeCell ref="C252:K252"/>
    <mergeCell ref="O252:T252"/>
    <mergeCell ref="A260:T260"/>
    <mergeCell ref="C261:K261"/>
    <mergeCell ref="C271:K271"/>
    <mergeCell ref="O271:T271"/>
    <mergeCell ref="A275:B275"/>
    <mergeCell ref="C275:L275"/>
    <mergeCell ref="C255:K255"/>
    <mergeCell ref="O255:T255"/>
    <mergeCell ref="C256:K256"/>
    <mergeCell ref="O257:T257"/>
    <mergeCell ref="A21:B21"/>
    <mergeCell ref="A15:B17"/>
    <mergeCell ref="C23:K23"/>
    <mergeCell ref="C25:K25"/>
    <mergeCell ref="C26:K26"/>
    <mergeCell ref="C27:K27"/>
    <mergeCell ref="M14:M16"/>
    <mergeCell ref="N14:N16"/>
    <mergeCell ref="C29:K29"/>
    <mergeCell ref="K15:K17"/>
    <mergeCell ref="C44:E44"/>
    <mergeCell ref="C43:E43"/>
    <mergeCell ref="C42:E42"/>
    <mergeCell ref="C41:E41"/>
    <mergeCell ref="C40:E40"/>
    <mergeCell ref="L23:L29"/>
    <mergeCell ref="O23:T29"/>
    <mergeCell ref="M23:M24"/>
    <mergeCell ref="N23:N24"/>
  </mergeCells>
  <phoneticPr fontId="97" type="noConversion"/>
  <conditionalFormatting sqref="M1:N7 M113:N113 M116:N119 M121:N122 M17:N17 N23 M39:N39 M32:N36 M25:N30">
    <cfRule type="containsText" dxfId="85" priority="150" operator="containsText" text="Not Met">
      <formula>NOT(ISERROR(SEARCH("Not Met",M1)))</formula>
    </cfRule>
  </conditionalFormatting>
  <conditionalFormatting sqref="M14">
    <cfRule type="containsText" dxfId="84" priority="149" operator="containsText" text="Not Met">
      <formula>NOT(ISERROR(SEARCH("Not Met",M14)))</formula>
    </cfRule>
  </conditionalFormatting>
  <conditionalFormatting sqref="M66:N66">
    <cfRule type="containsText" dxfId="83" priority="145" operator="containsText" text="Enter ACH50 Below">
      <formula>NOT(ISERROR(SEARCH("Enter ACH50 Below",M66)))</formula>
    </cfRule>
  </conditionalFormatting>
  <conditionalFormatting sqref="M112:N112">
    <cfRule type="containsText" dxfId="82" priority="143" operator="containsText" text="Not Met">
      <formula>NOT(ISERROR(SEARCH("Not Met",M112)))</formula>
    </cfRule>
  </conditionalFormatting>
  <conditionalFormatting sqref="M124">
    <cfRule type="containsText" dxfId="81" priority="142" operator="containsText" text="Not Met">
      <formula>NOT(ISERROR(SEARCH("Not Met",M124)))</formula>
    </cfRule>
  </conditionalFormatting>
  <conditionalFormatting sqref="N124">
    <cfRule type="containsText" dxfId="80" priority="141" operator="containsText" text="Not Met">
      <formula>NOT(ISERROR(SEARCH("Not Met",N124)))</formula>
    </cfRule>
  </conditionalFormatting>
  <conditionalFormatting sqref="N14">
    <cfRule type="containsText" dxfId="79" priority="140" operator="containsText" text="Not Met">
      <formula>NOT(ISERROR(SEARCH("Not Met",N14)))</formula>
    </cfRule>
  </conditionalFormatting>
  <conditionalFormatting sqref="N17">
    <cfRule type="containsBlanks" dxfId="78" priority="138">
      <formula>LEN(TRIM(N17))=0</formula>
    </cfRule>
  </conditionalFormatting>
  <conditionalFormatting sqref="M17:N17">
    <cfRule type="cellIs" dxfId="77" priority="135" operator="greaterThan">
      <formula>70</formula>
    </cfRule>
    <cfRule type="containsBlanks" dxfId="76" priority="136">
      <formula>LEN(TRIM(M17))=0</formula>
    </cfRule>
  </conditionalFormatting>
  <conditionalFormatting sqref="M37:N38">
    <cfRule type="containsText" dxfId="75" priority="134" operator="containsText" text="Not Met">
      <formula>NOT(ISERROR(SEARCH("Not Met",M37)))</formula>
    </cfRule>
  </conditionalFormatting>
  <conditionalFormatting sqref="M39:N39">
    <cfRule type="containsBlanks" dxfId="74" priority="131">
      <formula>LEN(TRIM(M39))=0</formula>
    </cfRule>
  </conditionalFormatting>
  <conditionalFormatting sqref="M68:N68 M70:N70">
    <cfRule type="containsBlanks" dxfId="73" priority="130">
      <formula>LEN(TRIM(M68))=0</formula>
    </cfRule>
  </conditionalFormatting>
  <conditionalFormatting sqref="M111:N111">
    <cfRule type="containsText" dxfId="72" priority="129" operator="containsText" text="Not Met">
      <formula>NOT(ISERROR(SEARCH("Not Met",M111)))</formula>
    </cfRule>
  </conditionalFormatting>
  <conditionalFormatting sqref="M114:N114">
    <cfRule type="containsText" dxfId="71" priority="128" operator="containsText" text="Not Met">
      <formula>NOT(ISERROR(SEARCH("Not Met",M114)))</formula>
    </cfRule>
  </conditionalFormatting>
  <conditionalFormatting sqref="M110:N110">
    <cfRule type="containsText" dxfId="70" priority="127" operator="containsText" text="Not Met">
      <formula>NOT(ISERROR(SEARCH("Not Met",M110)))</formula>
    </cfRule>
  </conditionalFormatting>
  <conditionalFormatting sqref="M120:N120">
    <cfRule type="containsText" dxfId="69" priority="126" operator="containsText" text="Not Met">
      <formula>NOT(ISERROR(SEARCH("Not Met",M120)))</formula>
    </cfRule>
  </conditionalFormatting>
  <conditionalFormatting sqref="M151:N151">
    <cfRule type="containsText" dxfId="68" priority="125" operator="containsText" text="Not Met">
      <formula>NOT(ISERROR(SEARCH("Not Met",M151)))</formula>
    </cfRule>
  </conditionalFormatting>
  <conditionalFormatting sqref="N155">
    <cfRule type="containsText" dxfId="67" priority="123" operator="containsText" text="Not Met">
      <formula>NOT(ISERROR(SEARCH("Not Met",N155)))</formula>
    </cfRule>
  </conditionalFormatting>
  <conditionalFormatting sqref="M180:N180">
    <cfRule type="containsText" dxfId="66" priority="108" operator="containsText" text="Not Met">
      <formula>NOT(ISERROR(SEARCH("Not Met",M180)))</formula>
    </cfRule>
  </conditionalFormatting>
  <conditionalFormatting sqref="M159:N159">
    <cfRule type="containsText" dxfId="65" priority="116" operator="containsText" text="Not Met">
      <formula>NOT(ISERROR(SEARCH("Not Met",M159)))</formula>
    </cfRule>
  </conditionalFormatting>
  <conditionalFormatting sqref="M160:N160">
    <cfRule type="containsText" dxfId="64" priority="115" operator="containsText" text="Not Met">
      <formula>NOT(ISERROR(SEARCH("Not Met",M160)))</formula>
    </cfRule>
  </conditionalFormatting>
  <conditionalFormatting sqref="M161:N161">
    <cfRule type="containsText" dxfId="63" priority="114" operator="containsText" text="Not Met">
      <formula>NOT(ISERROR(SEARCH("Not Met",M161)))</formula>
    </cfRule>
  </conditionalFormatting>
  <conditionalFormatting sqref="M166:N166">
    <cfRule type="containsText" dxfId="62" priority="113" operator="containsText" text="Not Met">
      <formula>NOT(ISERROR(SEARCH("Not Met",M166)))</formula>
    </cfRule>
  </conditionalFormatting>
  <conditionalFormatting sqref="M167:N167">
    <cfRule type="containsText" dxfId="61" priority="112" operator="containsText" text="Not Met">
      <formula>NOT(ISERROR(SEARCH("Not Met",M167)))</formula>
    </cfRule>
  </conditionalFormatting>
  <conditionalFormatting sqref="M174:N174">
    <cfRule type="containsText" dxfId="60" priority="111" operator="containsText" text="Not Met">
      <formula>NOT(ISERROR(SEARCH("Not Met",M174)))</formula>
    </cfRule>
  </conditionalFormatting>
  <conditionalFormatting sqref="M176:N176">
    <cfRule type="containsText" dxfId="59" priority="110" operator="containsText" text="Not Met">
      <formula>NOT(ISERROR(SEARCH("Not Met",M176)))</formula>
    </cfRule>
  </conditionalFormatting>
  <conditionalFormatting sqref="M177:N177">
    <cfRule type="containsText" dxfId="58" priority="109" operator="containsText" text="Not Met">
      <formula>NOT(ISERROR(SEARCH("Not Met",M177)))</formula>
    </cfRule>
  </conditionalFormatting>
  <conditionalFormatting sqref="M194:N194">
    <cfRule type="containsBlanks" dxfId="57" priority="15">
      <formula>LEN(TRIM(M194))=0</formula>
    </cfRule>
    <cfRule type="containsText" dxfId="56" priority="104" operator="containsText" text="Not Met">
      <formula>NOT(ISERROR(SEARCH("Not Met",M194)))</formula>
    </cfRule>
  </conditionalFormatting>
  <conditionalFormatting sqref="M195:N195">
    <cfRule type="containsText" dxfId="55" priority="103" operator="containsText" text="Not Met">
      <formula>NOT(ISERROR(SEARCH("Not Met",M195)))</formula>
    </cfRule>
  </conditionalFormatting>
  <conditionalFormatting sqref="N200">
    <cfRule type="containsText" dxfId="54" priority="87" operator="containsText" text="Not Met">
      <formula>NOT(ISERROR(SEARCH("Not Met",N200)))</formula>
    </cfRule>
  </conditionalFormatting>
  <conditionalFormatting sqref="M224:N224">
    <cfRule type="containsText" dxfId="53" priority="79" operator="containsText" text="Not Met">
      <formula>NOT(ISERROR(SEARCH("Not Met",M224)))</formula>
    </cfRule>
  </conditionalFormatting>
  <conditionalFormatting sqref="M223:N223">
    <cfRule type="containsText" dxfId="52" priority="80" operator="containsText" text="Not Met">
      <formula>NOT(ISERROR(SEARCH("Not Met",M223)))</formula>
    </cfRule>
  </conditionalFormatting>
  <conditionalFormatting sqref="M229:N229">
    <cfRule type="containsText" dxfId="51" priority="69" operator="containsText" text="Not Met">
      <formula>NOT(ISERROR(SEARCH("Not Met",M229)))</formula>
    </cfRule>
  </conditionalFormatting>
  <conditionalFormatting sqref="M46:N46">
    <cfRule type="containsBlanks" dxfId="50" priority="27">
      <formula>LEN(TRIM(M46))=0</formula>
    </cfRule>
    <cfRule type="cellIs" dxfId="49" priority="60" operator="equal">
      <formula>"Not Met"</formula>
    </cfRule>
  </conditionalFormatting>
  <conditionalFormatting sqref="M48:N51">
    <cfRule type="containsBlanks" dxfId="48" priority="26">
      <formula>LEN(TRIM(M48))=0</formula>
    </cfRule>
    <cfRule type="containsText" dxfId="47" priority="59" operator="containsText" text="Not Met">
      <formula>NOT(ISERROR(SEARCH("Not Met",M48)))</formula>
    </cfRule>
  </conditionalFormatting>
  <conditionalFormatting sqref="M56:N57">
    <cfRule type="containsBlanks" dxfId="46" priority="25">
      <formula>LEN(TRIM(M56))=0</formula>
    </cfRule>
    <cfRule type="containsText" dxfId="45" priority="57" operator="containsText" text="Not Met">
      <formula>NOT(ISERROR(SEARCH("Not Met",M56)))</formula>
    </cfRule>
  </conditionalFormatting>
  <conditionalFormatting sqref="M65:N65">
    <cfRule type="containsBlanks" dxfId="44" priority="24">
      <formula>LEN(TRIM(M65))=0</formula>
    </cfRule>
    <cfRule type="containsText" dxfId="43" priority="56" operator="containsText" text="Not Met">
      <formula>NOT(ISERROR(SEARCH("Not Met",M65)))</formula>
    </cfRule>
  </conditionalFormatting>
  <conditionalFormatting sqref="M148:N150">
    <cfRule type="containsBlanks" dxfId="42" priority="23">
      <formula>LEN(TRIM(M148))=0</formula>
    </cfRule>
    <cfRule type="containsText" dxfId="41" priority="55" operator="containsText" text="Not Met">
      <formula>NOT(ISERROR(SEARCH("Not Met",M148)))</formula>
    </cfRule>
  </conditionalFormatting>
  <conditionalFormatting sqref="M163:N164">
    <cfRule type="containsBlanks" dxfId="40" priority="21">
      <formula>LEN(TRIM(M163))=0</formula>
    </cfRule>
    <cfRule type="cellIs" dxfId="39" priority="54" operator="equal">
      <formula>"Not Met"</formula>
    </cfRule>
  </conditionalFormatting>
  <conditionalFormatting sqref="M168:N168">
    <cfRule type="containsBlanks" dxfId="38" priority="20">
      <formula>LEN(TRIM(M168))=0</formula>
    </cfRule>
    <cfRule type="cellIs" dxfId="37" priority="53" operator="equal">
      <formula>"Not Met"</formula>
    </cfRule>
  </conditionalFormatting>
  <conditionalFormatting sqref="M170:N173">
    <cfRule type="containsBlanks" dxfId="36" priority="19">
      <formula>LEN(TRIM(M170))=0</formula>
    </cfRule>
    <cfRule type="cellIs" dxfId="35" priority="52" operator="equal">
      <formula>"Not Met"</formula>
    </cfRule>
  </conditionalFormatting>
  <conditionalFormatting sqref="M179:N179">
    <cfRule type="containsBlanks" dxfId="34" priority="18">
      <formula>LEN(TRIM(M179))=0</formula>
    </cfRule>
    <cfRule type="cellIs" dxfId="33" priority="51" operator="equal">
      <formula>"Not Met"</formula>
    </cfRule>
  </conditionalFormatting>
  <conditionalFormatting sqref="M181:N181">
    <cfRule type="containsBlanks" dxfId="32" priority="17">
      <formula>LEN(TRIM(M181))=0</formula>
    </cfRule>
    <cfRule type="cellIs" dxfId="31" priority="50" operator="equal">
      <formula>"Not Met"</formula>
    </cfRule>
  </conditionalFormatting>
  <conditionalFormatting sqref="M184:N184">
    <cfRule type="containsBlanks" dxfId="30" priority="16">
      <formula>LEN(TRIM(M184))=0</formula>
    </cfRule>
    <cfRule type="cellIs" dxfId="29" priority="49" operator="equal">
      <formula>"Not Met"</formula>
    </cfRule>
  </conditionalFormatting>
  <conditionalFormatting sqref="M185">
    <cfRule type="containsText" dxfId="28" priority="47" operator="containsText" text="Not Met">
      <formula>NOT(ISERROR(SEARCH("Not Met",M185)))</formula>
    </cfRule>
  </conditionalFormatting>
  <conditionalFormatting sqref="M123:N123">
    <cfRule type="containsText" dxfId="27" priority="42" operator="containsText" text="Not Met">
      <formula>NOT(ISERROR(SEARCH("Not Met",M123)))</formula>
    </cfRule>
  </conditionalFormatting>
  <conditionalFormatting sqref="M219">
    <cfRule type="containsText" dxfId="26" priority="44" operator="containsText" text="Not Met">
      <formula>NOT(ISERROR(SEARCH("Not Met",M219)))</formula>
    </cfRule>
  </conditionalFormatting>
  <conditionalFormatting sqref="N219">
    <cfRule type="containsText" dxfId="25" priority="43" operator="containsText" text="Not Met">
      <formula>NOT(ISERROR(SEARCH("Not Met",N219)))</formula>
    </cfRule>
  </conditionalFormatting>
  <conditionalFormatting sqref="N131">
    <cfRule type="containsText" dxfId="24" priority="32" operator="containsText" text="Not Met">
      <formula>NOT(ISERROR(SEARCH("Not Met",N131)))</formula>
    </cfRule>
  </conditionalFormatting>
  <conditionalFormatting sqref="N128">
    <cfRule type="containsText" dxfId="23" priority="38" operator="containsText" text="Not Met">
      <formula>NOT(ISERROR(SEARCH("Not Met",N128)))</formula>
    </cfRule>
  </conditionalFormatting>
  <conditionalFormatting sqref="M128">
    <cfRule type="containsText" dxfId="22" priority="39" operator="containsText" text="Not Met">
      <formula>NOT(ISERROR(SEARCH("Not Met",M128)))</formula>
    </cfRule>
  </conditionalFormatting>
  <conditionalFormatting sqref="M131">
    <cfRule type="containsText" dxfId="21" priority="33" operator="containsText" text="Not Met">
      <formula>NOT(ISERROR(SEARCH("Not Met",M131)))</formula>
    </cfRule>
  </conditionalFormatting>
  <conditionalFormatting sqref="M221">
    <cfRule type="containsText" dxfId="20" priority="10" operator="containsText" text="Not Met">
      <formula>NOT(ISERROR(SEARCH("Not Met",M221)))</formula>
    </cfRule>
  </conditionalFormatting>
  <conditionalFormatting sqref="M190">
    <cfRule type="containsText" dxfId="19" priority="14" operator="containsText" text="Not Met">
      <formula>NOT(ISERROR(SEARCH("Not Met",M190)))</formula>
    </cfRule>
  </conditionalFormatting>
  <conditionalFormatting sqref="M196">
    <cfRule type="containsText" dxfId="18" priority="13" operator="containsText" text="Not Met">
      <formula>NOT(ISERROR(SEARCH("Not Met",M196)))</formula>
    </cfRule>
  </conditionalFormatting>
  <conditionalFormatting sqref="M199">
    <cfRule type="containsText" dxfId="17" priority="12" operator="containsText" text="Not Met">
      <formula>NOT(ISERROR(SEARCH("Not Met",M199)))</formula>
    </cfRule>
  </conditionalFormatting>
  <conditionalFormatting sqref="M215">
    <cfRule type="containsText" dxfId="16" priority="11" operator="containsText" text="Not Met">
      <formula>NOT(ISERROR(SEARCH("Not Met",M215)))</formula>
    </cfRule>
  </conditionalFormatting>
  <conditionalFormatting sqref="M115">
    <cfRule type="containsText" dxfId="15" priority="8" operator="containsText" text="Not Met">
      <formula>NOT(ISERROR(SEARCH("Not Met",M115)))</formula>
    </cfRule>
  </conditionalFormatting>
  <conditionalFormatting sqref="N115">
    <cfRule type="containsText" dxfId="14" priority="7" operator="containsText" text="Not Met">
      <formula>NOT(ISERROR(SEARCH("Not Met",N115)))</formula>
    </cfRule>
  </conditionalFormatting>
  <conditionalFormatting sqref="M31:N31">
    <cfRule type="containsText" dxfId="13" priority="4" operator="containsText" text="Not Met">
      <formula>NOT(ISERROR(SEARCH("Not Met",M31)))</formula>
    </cfRule>
  </conditionalFormatting>
  <conditionalFormatting sqref="M20:N20">
    <cfRule type="containsText" dxfId="12" priority="6" operator="containsText" text="Not Met">
      <formula>NOT(ISERROR(SEARCH("Not Met",M20)))</formula>
    </cfRule>
  </conditionalFormatting>
  <conditionalFormatting sqref="M23">
    <cfRule type="containsText" dxfId="11" priority="3" operator="containsText" text="Not Met">
      <formula>NOT(ISERROR(SEARCH("Not Met",M23)))</formula>
    </cfRule>
  </conditionalFormatting>
  <dataValidations count="38">
    <dataValidation type="decimal" errorStyle="warning" allowBlank="1" showInputMessage="1" showErrorMessage="1" error="Eneter building leakage in ACH50" sqref="N68">
      <formula1>0.01</formula1>
      <formula2>20</formula2>
    </dataValidation>
    <dataValidation type="list" allowBlank="1" showInputMessage="1" showErrorMessage="1" sqref="M46 M48 M65 M56 M179 M148:M149 M194">
      <formula1>PointList1</formula1>
    </dataValidation>
    <dataValidation type="list" allowBlank="1" showInputMessage="1" showErrorMessage="1" sqref="N46 N65 N179 N148:N149">
      <formula1>PointList8</formula1>
    </dataValidation>
    <dataValidation type="list" allowBlank="1" showInputMessage="1" showErrorMessage="1" sqref="N48">
      <formula1>PointList9</formula1>
    </dataValidation>
    <dataValidation type="list" allowBlank="1" showInputMessage="1" showErrorMessage="1" sqref="M57 M49:M51 M163:M164 M168 M170:M173 M181 M184">
      <formula1>PointList2</formula1>
    </dataValidation>
    <dataValidation type="list" allowBlank="1" showInputMessage="1" showErrorMessage="1" sqref="N56:N57 N194">
      <formula1>PointList23</formula1>
    </dataValidation>
    <dataValidation type="list" showInputMessage="1" showErrorMessage="1" sqref="M224:N224 M61:N61 M63:N63 M135:N135 M138:N138 M151:N151 M159:N159 M166:N167 M176:N176 M222:N222 N52 M124:N126 M129:N130 M117:N117 M256:N258 M261:N264 M236:N236 M241:N241 M244:N245 M247:N247 M249:N250 M252:N254 M132:N132 M180:N180">
      <formula1>PointList4</formula1>
    </dataValidation>
    <dataValidation type="list" showInputMessage="1" showErrorMessage="1" sqref="M53:N53 M238:N240 M73:N94 M242:N242 M177:N177 M110:N111 M160:N160 M174:N174 M136:N137">
      <formula1>PointList5</formula1>
    </dataValidation>
    <dataValidation type="list" showInputMessage="1" showErrorMessage="1" sqref="M54:N54 M127:N127 M259:N259">
      <formula1>PointList7</formula1>
    </dataValidation>
    <dataValidation type="list" showInputMessage="1" showErrorMessage="1" sqref="M58:N60 M186:N189 M191:N192 M195:N195 M269:N271 M134:N134">
      <formula1>PointList3</formula1>
    </dataValidation>
    <dataValidation type="list" allowBlank="1" showInputMessage="1" showErrorMessage="1" sqref="M72:N72">
      <formula1>PointList6</formula1>
    </dataValidation>
    <dataValidation type="list" showInputMessage="1" showErrorMessage="1" sqref="M120:N120">
      <formula1>PointList12</formula1>
    </dataValidation>
    <dataValidation type="list" showInputMessage="1" showErrorMessage="1" sqref="M121:N121 M237:N237">
      <formula1>PointList13</formula1>
    </dataValidation>
    <dataValidation type="list" showInputMessage="1" showErrorMessage="1" sqref="M248:N248">
      <formula1>PointList17</formula1>
    </dataValidation>
    <dataValidation type="list" allowBlank="1" showInputMessage="1" showErrorMessage="1" sqref="M268">
      <formula1>PointList18</formula1>
    </dataValidation>
    <dataValidation type="list" allowBlank="1" sqref="M266:M267">
      <formula1>PointList18</formula1>
    </dataValidation>
    <dataValidation type="list" allowBlank="1" sqref="N266:N268">
      <formula1>PointList19</formula1>
    </dataValidation>
    <dataValidation type="list" showInputMessage="1" showErrorMessage="1" sqref="M133:N133 M197:N198">
      <formula1>PointList20</formula1>
    </dataValidation>
    <dataValidation type="whole" allowBlank="1" showInputMessage="1" showErrorMessage="1" prompt="Enter projected HERS index WITH solar thermal, photovoltaics, or wind." sqref="M39:N39">
      <formula1>-50</formula1>
      <formula2>120</formula2>
    </dataValidation>
    <dataValidation type="list" allowBlank="1" showInputMessage="1" showErrorMessage="1" sqref="N49">
      <formula1>PointList21</formula1>
    </dataValidation>
    <dataValidation type="list" allowBlank="1" showInputMessage="1" showErrorMessage="1" sqref="N50:N51 N164 N168 N184">
      <formula1>PointList22</formula1>
    </dataValidation>
    <dataValidation type="list" showInputMessage="1" showErrorMessage="1" sqref="M112:N112 M161:N161">
      <formula1>PointList11</formula1>
    </dataValidation>
    <dataValidation type="list" allowBlank="1" showInputMessage="1" showErrorMessage="1" sqref="M150:N150">
      <formula1>PointList24</formula1>
    </dataValidation>
    <dataValidation type="list" showInputMessage="1" showErrorMessage="1" sqref="M152:N153">
      <formula1>PointList6</formula1>
    </dataValidation>
    <dataValidation type="whole" allowBlank="1" showInputMessage="1" showErrorMessage="1" sqref="M156:N157">
      <formula1>0</formula1>
      <formula2>500</formula2>
    </dataValidation>
    <dataValidation type="list" allowBlank="1" showInputMessage="1" showErrorMessage="1" sqref="N163 N170:N173 N181">
      <formula1>PointList26</formula1>
    </dataValidation>
    <dataValidation type="list" showInputMessage="1" showErrorMessage="1" sqref="M165:N165">
      <formula1>PointList27</formula1>
    </dataValidation>
    <dataValidation type="list" showInputMessage="1" showErrorMessage="1" sqref="M219:N219">
      <formula1>PointList28</formula1>
    </dataValidation>
    <dataValidation type="list" showInputMessage="1" showErrorMessage="1" error="_x000a_" sqref="M52">
      <formula1>PointList4</formula1>
    </dataValidation>
    <dataValidation type="list" showInputMessage="1" showErrorMessage="1" sqref="M104:N107">
      <formula1>PointList31</formula1>
    </dataValidation>
    <dataValidation type="list" allowBlank="1" showInputMessage="1" showErrorMessage="1" sqref="M182:N182">
      <formula1>PointList4</formula1>
    </dataValidation>
    <dataValidation type="list" showInputMessage="1" showErrorMessage="1" sqref="M200:N214">
      <formula1>PointList30</formula1>
    </dataValidation>
    <dataValidation type="list" showInputMessage="1" showErrorMessage="1" sqref="M116:N116">
      <formula1>PointList32</formula1>
    </dataValidation>
    <dataValidation type="list" allowBlank="1" showInputMessage="1" showErrorMessage="1" sqref="M243:N243">
      <formula1>PointList35</formula1>
    </dataValidation>
    <dataValidation type="list" showInputMessage="1" showErrorMessage="1" sqref="M114:N115">
      <formula1>PointList36</formula1>
    </dataValidation>
    <dataValidation type="whole" allowBlank="1" showInputMessage="1" showErrorMessage="1" error="Input HERS Index as whole number_x000a_" sqref="M17">
      <formula1>-50</formula1>
      <formula2>150</formula2>
    </dataValidation>
    <dataValidation type="list" allowBlank="1" showInputMessage="1" showErrorMessage="1" sqref="M69:N69">
      <formula1>PointList37</formula1>
    </dataValidation>
    <dataValidation type="decimal" errorStyle="warning" showInputMessage="1" showErrorMessage="1" error="Eneter building leakage in ACH50" sqref="M68">
      <formula1>0.01</formula1>
      <formula2>20</formula2>
    </dataValidation>
  </dataValidations>
  <printOptions horizontalCentered="1"/>
  <pageMargins left="0.25" right="0.25" top="0.5" bottom="0.4" header="0.25" footer="0.2"/>
  <pageSetup scale="66" fitToHeight="20" orientation="landscape" r:id="rId1"/>
  <headerFooter>
    <oddFooter>&amp;L&amp;"Calibri,Bold"&amp;16&amp;K000000BGNM Certification &amp;R&amp;"Calibri,Bold"&amp;16&amp;K000000&amp;A</oddFooter>
  </headerFooter>
  <rowBreaks count="2" manualBreakCount="2">
    <brk id="70" max="19" man="1"/>
    <brk id="107" max="19"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D42"/>
  <sheetViews>
    <sheetView zoomScale="85" zoomScaleNormal="85" zoomScalePageLayoutView="85" workbookViewId="0">
      <selection activeCell="V16" sqref="V16:V21"/>
    </sheetView>
  </sheetViews>
  <sheetFormatPr defaultColWidth="8.73046875" defaultRowHeight="14.25"/>
  <cols>
    <col min="1" max="1" width="4.73046875" style="164" customWidth="1"/>
    <col min="2" max="2" width="18.33203125" style="164" customWidth="1"/>
    <col min="3" max="3" width="10.73046875" style="164" customWidth="1"/>
    <col min="4" max="5" width="7.73046875" style="164" customWidth="1"/>
    <col min="6" max="6" width="16.265625" style="164" customWidth="1"/>
    <col min="7" max="9" width="10.265625" style="164" customWidth="1"/>
    <col min="10" max="11" width="9.73046875" style="164" hidden="1" customWidth="1"/>
    <col min="12" max="12" width="10.73046875" style="164" hidden="1" customWidth="1"/>
    <col min="13" max="13" width="8.73046875" style="164" hidden="1" customWidth="1"/>
    <col min="14" max="14" width="10.06640625" style="164" hidden="1" customWidth="1"/>
    <col min="15" max="15" width="8.73046875" style="164" hidden="1" customWidth="1"/>
    <col min="16" max="16" width="10.265625" style="164" hidden="1" customWidth="1"/>
    <col min="17" max="17" width="8.73046875" style="164" hidden="1" customWidth="1"/>
    <col min="18" max="18" width="10.73046875" style="164" customWidth="1"/>
    <col min="19" max="19" width="10.73046875" style="137" customWidth="1"/>
    <col min="20" max="20" width="10.06640625" style="164" hidden="1" customWidth="1"/>
    <col min="21" max="21" width="8.73046875" style="137" hidden="1" customWidth="1"/>
    <col min="22" max="22" width="11.73046875" style="137" customWidth="1"/>
    <col min="23" max="23" width="40.73046875" style="164" customWidth="1"/>
    <col min="24" max="24" width="2.73046875" style="164" customWidth="1"/>
    <col min="25" max="16384" width="8.73046875" style="164"/>
  </cols>
  <sheetData>
    <row r="1" spans="1:30">
      <c r="A1" s="347"/>
      <c r="B1" s="347"/>
      <c r="C1" s="347"/>
      <c r="D1" s="347"/>
      <c r="E1" s="347"/>
      <c r="F1" s="347"/>
      <c r="G1" s="347"/>
      <c r="H1" s="347"/>
      <c r="I1" s="347"/>
      <c r="J1" s="348" t="s">
        <v>406</v>
      </c>
      <c r="K1" s="348" t="s">
        <v>406</v>
      </c>
      <c r="L1" s="348" t="s">
        <v>406</v>
      </c>
      <c r="M1" s="348" t="s">
        <v>406</v>
      </c>
      <c r="N1" s="348" t="s">
        <v>406</v>
      </c>
      <c r="O1" s="348" t="s">
        <v>406</v>
      </c>
      <c r="P1" s="348" t="s">
        <v>406</v>
      </c>
      <c r="Q1" s="348" t="s">
        <v>406</v>
      </c>
      <c r="R1" s="347"/>
      <c r="S1" s="348"/>
      <c r="T1" s="348" t="s">
        <v>406</v>
      </c>
      <c r="U1" s="348" t="s">
        <v>406</v>
      </c>
      <c r="V1" s="349"/>
      <c r="W1" s="174"/>
      <c r="Y1" s="1485"/>
      <c r="Z1" s="1485"/>
      <c r="AA1" s="1485"/>
      <c r="AB1" s="1485"/>
    </row>
    <row r="2" spans="1:30" s="137" customFormat="1" ht="15" customHeight="1">
      <c r="A2" s="1503"/>
      <c r="B2" s="1504"/>
      <c r="C2" s="1504"/>
      <c r="D2" s="1504"/>
      <c r="E2" s="1492" t="str">
        <f>VersionNo.</f>
        <v>Version 2018.01 (May 2018)</v>
      </c>
      <c r="F2" s="1492"/>
      <c r="G2" s="1492"/>
      <c r="H2" s="1492"/>
      <c r="I2" s="1492"/>
      <c r="J2" s="1454"/>
      <c r="K2" s="1448"/>
      <c r="L2" s="1448"/>
      <c r="M2" s="1448"/>
      <c r="N2" s="1448"/>
      <c r="O2" s="1448"/>
      <c r="P2" s="1448"/>
      <c r="Q2" s="1448"/>
      <c r="R2" s="1454"/>
      <c r="S2" s="1455"/>
      <c r="T2" s="1448" t="s">
        <v>482</v>
      </c>
      <c r="U2" s="1448" t="s">
        <v>482</v>
      </c>
      <c r="V2" s="1486" t="s">
        <v>817</v>
      </c>
      <c r="W2" s="1487"/>
      <c r="Y2" s="1485"/>
      <c r="Z2" s="1485"/>
      <c r="AA2" s="1485"/>
      <c r="AB2" s="1485"/>
    </row>
    <row r="3" spans="1:30" s="137" customFormat="1">
      <c r="A3" s="1505"/>
      <c r="B3" s="1506"/>
      <c r="C3" s="1506"/>
      <c r="D3" s="1506"/>
      <c r="E3" s="1501"/>
      <c r="F3" s="1501"/>
      <c r="G3" s="1501"/>
      <c r="H3" s="1493"/>
      <c r="I3" s="1493"/>
      <c r="J3" s="1456"/>
      <c r="K3" s="1449"/>
      <c r="L3" s="1449"/>
      <c r="M3" s="1449"/>
      <c r="N3" s="1449"/>
      <c r="O3" s="1449"/>
      <c r="P3" s="1449"/>
      <c r="Q3" s="1449"/>
      <c r="R3" s="1456"/>
      <c r="S3" s="1457"/>
      <c r="T3" s="1449"/>
      <c r="U3" s="1449"/>
      <c r="V3" s="1488"/>
      <c r="W3" s="1489"/>
      <c r="Y3" s="1485"/>
      <c r="Z3" s="1485"/>
      <c r="AA3" s="1485"/>
      <c r="AB3" s="1485"/>
    </row>
    <row r="4" spans="1:30" s="137" customFormat="1">
      <c r="A4" s="1505"/>
      <c r="B4" s="1506"/>
      <c r="C4" s="1506"/>
      <c r="D4" s="1506"/>
      <c r="E4" s="1501"/>
      <c r="F4" s="1501"/>
      <c r="G4" s="1501"/>
      <c r="H4" s="1493"/>
      <c r="I4" s="1493"/>
      <c r="J4" s="1456"/>
      <c r="K4" s="1449"/>
      <c r="L4" s="1449"/>
      <c r="M4" s="1449"/>
      <c r="N4" s="1449"/>
      <c r="O4" s="1449"/>
      <c r="P4" s="1449"/>
      <c r="Q4" s="1449"/>
      <c r="R4" s="1456"/>
      <c r="S4" s="1457"/>
      <c r="T4" s="1449"/>
      <c r="U4" s="1449"/>
      <c r="V4" s="1488"/>
      <c r="W4" s="1489"/>
      <c r="Y4" s="1485"/>
      <c r="Z4" s="1485"/>
      <c r="AA4" s="1485"/>
      <c r="AB4" s="1485"/>
    </row>
    <row r="5" spans="1:30" s="137" customFormat="1">
      <c r="A5" s="1505"/>
      <c r="B5" s="1506"/>
      <c r="C5" s="1506"/>
      <c r="D5" s="1506"/>
      <c r="E5" s="1501"/>
      <c r="F5" s="1501"/>
      <c r="G5" s="1501"/>
      <c r="H5" s="1493"/>
      <c r="I5" s="1493"/>
      <c r="J5" s="1456"/>
      <c r="K5" s="1449"/>
      <c r="L5" s="1449"/>
      <c r="M5" s="1449"/>
      <c r="N5" s="1449"/>
      <c r="O5" s="1449"/>
      <c r="P5" s="1449"/>
      <c r="Q5" s="1449"/>
      <c r="R5" s="1456"/>
      <c r="S5" s="1457"/>
      <c r="T5" s="1449"/>
      <c r="U5" s="1449"/>
      <c r="V5" s="1488"/>
      <c r="W5" s="1489"/>
      <c r="Y5" s="1485"/>
      <c r="Z5" s="1485"/>
      <c r="AA5" s="1485"/>
      <c r="AB5" s="1485"/>
    </row>
    <row r="6" spans="1:30" s="137" customFormat="1" ht="15" customHeight="1">
      <c r="A6" s="1507"/>
      <c r="B6" s="1508"/>
      <c r="C6" s="1508"/>
      <c r="D6" s="1508"/>
      <c r="E6" s="1502"/>
      <c r="F6" s="1502"/>
      <c r="G6" s="1502"/>
      <c r="H6" s="1494"/>
      <c r="I6" s="1494"/>
      <c r="J6" s="1458"/>
      <c r="K6" s="1450"/>
      <c r="L6" s="1450"/>
      <c r="M6" s="1450"/>
      <c r="N6" s="1450"/>
      <c r="O6" s="1450"/>
      <c r="P6" s="1450"/>
      <c r="Q6" s="1450"/>
      <c r="R6" s="1458"/>
      <c r="S6" s="1459"/>
      <c r="T6" s="1450"/>
      <c r="U6" s="1450"/>
      <c r="V6" s="1490"/>
      <c r="W6" s="1491"/>
      <c r="Y6" s="1485"/>
      <c r="Z6" s="1485"/>
      <c r="AA6" s="1485"/>
      <c r="AB6" s="1485"/>
    </row>
    <row r="7" spans="1:30" s="137" customFormat="1" ht="15" customHeight="1">
      <c r="A7" s="1495" t="s">
        <v>159</v>
      </c>
      <c r="B7" s="1496"/>
      <c r="C7" s="1513" t="str">
        <f>IF('2 Project Information'!E8="","",'2 Project Information'!E8)</f>
        <v/>
      </c>
      <c r="D7" s="1514"/>
      <c r="E7" s="1514"/>
      <c r="F7" s="1514"/>
      <c r="G7" s="1515"/>
      <c r="H7" s="1522" t="str">
        <f>IF(Bedrooms&gt;0,"","Number of bedrooms must be entered on '2 Project Information' tab before this sheet will tabulate properly.")</f>
        <v>Number of bedrooms must be entered on '2 Project Information' tab before this sheet will tabulate properly.</v>
      </c>
      <c r="I7" s="1523"/>
      <c r="J7" s="1523"/>
      <c r="K7" s="1523"/>
      <c r="L7" s="1523"/>
      <c r="M7" s="1523"/>
      <c r="N7" s="1523"/>
      <c r="O7" s="1523"/>
      <c r="P7" s="1523"/>
      <c r="Q7" s="1523"/>
      <c r="R7" s="1523"/>
      <c r="S7" s="1523"/>
      <c r="T7" s="1523"/>
      <c r="U7" s="1523"/>
      <c r="V7" s="1523"/>
      <c r="W7" s="1524"/>
      <c r="Y7" s="1485"/>
      <c r="Z7" s="1485"/>
      <c r="AA7" s="1485"/>
      <c r="AB7" s="1485"/>
    </row>
    <row r="8" spans="1:30" s="137" customFormat="1" ht="15" customHeight="1">
      <c r="A8" s="1509" t="s">
        <v>816</v>
      </c>
      <c r="B8" s="1510"/>
      <c r="C8" s="1516" t="str">
        <f>IF('2 Project Information'!E9="","",'2 Project Information'!E9)</f>
        <v/>
      </c>
      <c r="D8" s="1517"/>
      <c r="E8" s="1517"/>
      <c r="F8" s="1517"/>
      <c r="G8" s="1518"/>
      <c r="H8" s="1525"/>
      <c r="I8" s="1526"/>
      <c r="J8" s="1526"/>
      <c r="K8" s="1526"/>
      <c r="L8" s="1526"/>
      <c r="M8" s="1526"/>
      <c r="N8" s="1526"/>
      <c r="O8" s="1526"/>
      <c r="P8" s="1526"/>
      <c r="Q8" s="1526"/>
      <c r="R8" s="1526"/>
      <c r="S8" s="1526"/>
      <c r="T8" s="1526"/>
      <c r="U8" s="1526"/>
      <c r="V8" s="1526"/>
      <c r="W8" s="1527"/>
      <c r="Y8" s="1485"/>
      <c r="Z8" s="1485"/>
      <c r="AA8" s="1485"/>
      <c r="AB8" s="1485"/>
    </row>
    <row r="9" spans="1:30" s="137" customFormat="1" ht="15" customHeight="1">
      <c r="A9" s="1511"/>
      <c r="B9" s="1512"/>
      <c r="C9" s="1519" t="str">
        <f>IF('2 Project Information'!E10="","",'2 Project Information'!E10)</f>
        <v/>
      </c>
      <c r="D9" s="1520"/>
      <c r="E9" s="1520"/>
      <c r="F9" s="1520"/>
      <c r="G9" s="1521"/>
      <c r="H9" s="1528"/>
      <c r="I9" s="1529"/>
      <c r="J9" s="1529"/>
      <c r="K9" s="1529"/>
      <c r="L9" s="1529"/>
      <c r="M9" s="1529"/>
      <c r="N9" s="1529"/>
      <c r="O9" s="1529"/>
      <c r="P9" s="1529"/>
      <c r="Q9" s="1529"/>
      <c r="R9" s="1529"/>
      <c r="S9" s="1529"/>
      <c r="T9" s="1529"/>
      <c r="U9" s="1529"/>
      <c r="V9" s="1529"/>
      <c r="W9" s="1530"/>
      <c r="Y9" s="1485"/>
      <c r="Z9" s="1485"/>
      <c r="AA9" s="1485"/>
      <c r="AB9" s="1485"/>
    </row>
    <row r="10" spans="1:30" ht="15.75">
      <c r="A10" s="1451" t="s">
        <v>483</v>
      </c>
      <c r="B10" s="1452"/>
      <c r="C10" s="1452"/>
      <c r="D10" s="1452"/>
      <c r="E10" s="1452"/>
      <c r="F10" s="1452"/>
      <c r="G10" s="1452"/>
      <c r="H10" s="1452"/>
      <c r="I10" s="1452"/>
      <c r="J10" s="1452"/>
      <c r="K10" s="1452"/>
      <c r="L10" s="1452"/>
      <c r="M10" s="1452"/>
      <c r="N10" s="1452"/>
      <c r="O10" s="1452"/>
      <c r="P10" s="1452"/>
      <c r="Q10" s="1452"/>
      <c r="R10" s="1452"/>
      <c r="S10" s="1452"/>
      <c r="T10" s="1452"/>
      <c r="U10" s="1452"/>
      <c r="V10" s="1452"/>
      <c r="W10" s="1453"/>
      <c r="Y10" s="1485"/>
      <c r="Z10" s="1485"/>
      <c r="AA10" s="1485"/>
      <c r="AB10" s="1485"/>
    </row>
    <row r="11" spans="1:30" ht="30" customHeight="1">
      <c r="A11" s="1475"/>
      <c r="B11" s="1464" t="s">
        <v>484</v>
      </c>
      <c r="C11" s="1464" t="s">
        <v>492</v>
      </c>
      <c r="D11" s="1462" t="s">
        <v>394</v>
      </c>
      <c r="E11" s="1462" t="s">
        <v>628</v>
      </c>
      <c r="F11" s="1462" t="s">
        <v>866</v>
      </c>
      <c r="G11" s="1462" t="s">
        <v>486</v>
      </c>
      <c r="H11" s="1466" t="s">
        <v>638</v>
      </c>
      <c r="I11" s="1463"/>
      <c r="J11" s="1478" t="s">
        <v>487</v>
      </c>
      <c r="K11" s="1478" t="s">
        <v>629</v>
      </c>
      <c r="L11" s="350" t="s">
        <v>414</v>
      </c>
      <c r="M11" s="1499" t="s">
        <v>415</v>
      </c>
      <c r="N11" s="1499"/>
      <c r="O11" s="1478" t="s">
        <v>395</v>
      </c>
      <c r="P11" s="1478" t="s">
        <v>648</v>
      </c>
      <c r="Q11" s="1478" t="s">
        <v>396</v>
      </c>
      <c r="R11" s="1462" t="s">
        <v>397</v>
      </c>
      <c r="S11" s="1480" t="s">
        <v>398</v>
      </c>
      <c r="T11" s="1478" t="s">
        <v>399</v>
      </c>
      <c r="U11" s="1478" t="s">
        <v>400</v>
      </c>
      <c r="V11" s="1482" t="s">
        <v>681</v>
      </c>
      <c r="W11" s="1462" t="s">
        <v>491</v>
      </c>
      <c r="Y11" s="1485"/>
      <c r="Z11" s="1485"/>
      <c r="AA11" s="1485"/>
      <c r="AB11" s="1485"/>
    </row>
    <row r="12" spans="1:30" ht="84.5" customHeight="1">
      <c r="A12" s="1476"/>
      <c r="B12" s="1465"/>
      <c r="C12" s="1465"/>
      <c r="D12" s="1463"/>
      <c r="E12" s="1463"/>
      <c r="F12" s="1463"/>
      <c r="G12" s="1463"/>
      <c r="H12" s="351" t="s">
        <v>639</v>
      </c>
      <c r="I12" s="351" t="s">
        <v>640</v>
      </c>
      <c r="J12" s="1497"/>
      <c r="K12" s="1498"/>
      <c r="L12" s="352" t="s">
        <v>521</v>
      </c>
      <c r="M12" s="352" t="s">
        <v>488</v>
      </c>
      <c r="N12" s="352" t="s">
        <v>411</v>
      </c>
      <c r="O12" s="1479"/>
      <c r="P12" s="1500"/>
      <c r="Q12" s="1479"/>
      <c r="R12" s="1463"/>
      <c r="S12" s="1481"/>
      <c r="T12" s="1463"/>
      <c r="U12" s="1463"/>
      <c r="V12" s="1483"/>
      <c r="W12" s="1463"/>
      <c r="X12" s="353"/>
      <c r="Y12" s="1484"/>
      <c r="Z12" s="1484"/>
      <c r="AA12" s="1484"/>
      <c r="AB12" s="1484"/>
      <c r="AC12" s="354"/>
      <c r="AD12" s="355"/>
    </row>
    <row r="13" spans="1:30" ht="13.9" customHeight="1">
      <c r="A13" s="356" t="s">
        <v>412</v>
      </c>
      <c r="B13" s="357" t="s">
        <v>650</v>
      </c>
      <c r="C13" s="358" t="s">
        <v>499</v>
      </c>
      <c r="D13" s="359">
        <f>'Indoor_Values (HIDE)'!C4</f>
        <v>1.6</v>
      </c>
      <c r="E13" s="359">
        <f>'Indoor_Values (HIDE)'!C19</f>
        <v>1.28</v>
      </c>
      <c r="F13" s="121"/>
      <c r="G13" s="122"/>
      <c r="H13" s="360"/>
      <c r="I13" s="360"/>
      <c r="J13" s="361">
        <v>1</v>
      </c>
      <c r="K13" s="362">
        <f>IF(G13="Yes",J13,0)</f>
        <v>0</v>
      </c>
      <c r="L13" s="363">
        <f>Bedrooms+1</f>
        <v>1</v>
      </c>
      <c r="M13" s="364"/>
      <c r="N13" s="364">
        <f>'Indoor_Values (HIDE)'!E4</f>
        <v>5</v>
      </c>
      <c r="O13" s="365">
        <f>(D13*K13)*(L13*N13)</f>
        <v>0</v>
      </c>
      <c r="P13" s="365">
        <f>(E13*K13)*(L13*N13)</f>
        <v>0</v>
      </c>
      <c r="Q13" s="365">
        <f>(F13*K13)*(L13*N13)</f>
        <v>0</v>
      </c>
      <c r="R13" s="366">
        <f>O13-Q13</f>
        <v>0</v>
      </c>
      <c r="S13" s="367">
        <f>IF(O13=0, 0,(R13/O13))</f>
        <v>0</v>
      </c>
      <c r="T13" s="368">
        <f>'Indoor_Values (HIDE)'!C34</f>
        <v>0.26700000000000002</v>
      </c>
      <c r="U13" s="369" t="e">
        <f t="shared" ref="U13:U20" si="0">Q13/PA_Daily_Use</f>
        <v>#DIV/0!</v>
      </c>
      <c r="V13" s="126"/>
      <c r="W13" s="127"/>
      <c r="Y13" s="1484"/>
      <c r="Z13" s="1484"/>
      <c r="AA13" s="1484"/>
      <c r="AB13" s="1484"/>
    </row>
    <row r="14" spans="1:30" ht="28.5" customHeight="1">
      <c r="A14" s="356" t="s">
        <v>413</v>
      </c>
      <c r="B14" s="357" t="s">
        <v>651</v>
      </c>
      <c r="C14" s="358" t="s">
        <v>649</v>
      </c>
      <c r="D14" s="359">
        <f>'Indoor_Values (HIDE)'!C6</f>
        <v>2.5</v>
      </c>
      <c r="E14" s="359">
        <f>'Indoor_Values (HIDE)'!C21</f>
        <v>2</v>
      </c>
      <c r="F14" s="121"/>
      <c r="G14" s="122"/>
      <c r="H14" s="123"/>
      <c r="I14" s="123"/>
      <c r="J14" s="361">
        <v>1</v>
      </c>
      <c r="K14" s="362">
        <f t="shared" ref="K14:K19" si="1">IF(G14="Yes",J14,0)</f>
        <v>0</v>
      </c>
      <c r="L14" s="363">
        <f>Bedrooms+1</f>
        <v>1</v>
      </c>
      <c r="M14" s="364">
        <f>'Indoor_Values (HIDE)'!D6/60</f>
        <v>5</v>
      </c>
      <c r="N14" s="364">
        <f>'Indoor_Values (HIDE)'!E6</f>
        <v>1</v>
      </c>
      <c r="O14" s="365">
        <f>(D14*K14)*M14*(L14*N14)</f>
        <v>0</v>
      </c>
      <c r="P14" s="365">
        <f>(E14*K14)*M14*(L14*N14)</f>
        <v>0</v>
      </c>
      <c r="Q14" s="365">
        <f>(F14*K14)*M14*(L14*N14)</f>
        <v>0</v>
      </c>
      <c r="R14" s="366">
        <f t="shared" ref="R14:R20" si="2">O14-Q14</f>
        <v>0</v>
      </c>
      <c r="S14" s="367">
        <f>IF(O14=0, 0,(R14/O14))</f>
        <v>0</v>
      </c>
      <c r="T14" s="368">
        <f>'Indoor_Values (HIDE)'!C36</f>
        <v>0.16800000000000001</v>
      </c>
      <c r="U14" s="369" t="e">
        <f t="shared" si="0"/>
        <v>#DIV/0!</v>
      </c>
      <c r="V14" s="126"/>
      <c r="W14" s="127"/>
      <c r="Y14" s="1484"/>
      <c r="Z14" s="1484"/>
      <c r="AA14" s="1484"/>
      <c r="AB14" s="1484"/>
    </row>
    <row r="15" spans="1:30" ht="13.9" customHeight="1">
      <c r="A15" s="356" t="s">
        <v>401</v>
      </c>
      <c r="B15" s="357" t="s">
        <v>678</v>
      </c>
      <c r="C15" s="358" t="s">
        <v>626</v>
      </c>
      <c r="D15" s="1531" t="s">
        <v>677</v>
      </c>
      <c r="E15" s="1532"/>
      <c r="F15" s="360"/>
      <c r="G15" s="122"/>
      <c r="H15" s="123"/>
      <c r="I15" s="123"/>
      <c r="J15" s="370"/>
      <c r="K15" s="371"/>
      <c r="L15" s="372"/>
      <c r="M15" s="359"/>
      <c r="N15" s="359"/>
      <c r="O15" s="373"/>
      <c r="P15" s="373"/>
      <c r="Q15" s="373"/>
      <c r="R15" s="366"/>
      <c r="S15" s="367"/>
      <c r="T15" s="368"/>
      <c r="U15" s="369"/>
      <c r="V15" s="374"/>
      <c r="W15" s="375"/>
      <c r="Y15" s="376"/>
      <c r="Z15" s="376"/>
      <c r="AA15" s="376"/>
      <c r="AB15" s="376"/>
    </row>
    <row r="16" spans="1:30" ht="31.15" customHeight="1">
      <c r="A16" s="356" t="s">
        <v>402</v>
      </c>
      <c r="B16" s="357" t="s">
        <v>652</v>
      </c>
      <c r="C16" s="358" t="s">
        <v>656</v>
      </c>
      <c r="D16" s="359">
        <f>'Indoor_Values (HIDE)'!C8</f>
        <v>2.2000000000000002</v>
      </c>
      <c r="E16" s="359">
        <f>'Indoor_Values (HIDE)'!C23</f>
        <v>1.5</v>
      </c>
      <c r="F16" s="121"/>
      <c r="G16" s="122"/>
      <c r="H16" s="123"/>
      <c r="I16" s="123"/>
      <c r="J16" s="361">
        <v>1</v>
      </c>
      <c r="K16" s="362">
        <f t="shared" si="1"/>
        <v>0</v>
      </c>
      <c r="L16" s="363">
        <f>Bedrooms+1</f>
        <v>1</v>
      </c>
      <c r="M16" s="364">
        <f>'Indoor_Values (HIDE)'!D8/60</f>
        <v>0.25</v>
      </c>
      <c r="N16" s="364">
        <f>'Indoor_Values (HIDE)'!E8</f>
        <v>5</v>
      </c>
      <c r="O16" s="365">
        <f>(D16*K16)*M16*(L16*N16)</f>
        <v>0</v>
      </c>
      <c r="P16" s="365">
        <f>(E16*K16)*M16*(L16*N16)</f>
        <v>0</v>
      </c>
      <c r="Q16" s="365">
        <f>(F16*K16)*M16*(L16*N16)</f>
        <v>0</v>
      </c>
      <c r="R16" s="366">
        <f t="shared" si="2"/>
        <v>0</v>
      </c>
      <c r="S16" s="367">
        <f t="shared" ref="S16:S21" si="3">IF(O16=0, 0,(R16/O16))</f>
        <v>0</v>
      </c>
      <c r="T16" s="368">
        <f>'Indoor_Values (HIDE)'!C38</f>
        <v>7.6999999999999999E-2</v>
      </c>
      <c r="U16" s="369" t="e">
        <f t="shared" si="0"/>
        <v>#DIV/0!</v>
      </c>
      <c r="V16" s="126"/>
      <c r="W16" s="127"/>
      <c r="Y16" s="1484"/>
      <c r="Z16" s="1484"/>
      <c r="AA16" s="1484"/>
      <c r="AB16" s="1484"/>
    </row>
    <row r="17" spans="1:28" ht="13.9" customHeight="1">
      <c r="A17" s="356" t="s">
        <v>403</v>
      </c>
      <c r="B17" s="357" t="s">
        <v>653</v>
      </c>
      <c r="C17" s="358" t="s">
        <v>657</v>
      </c>
      <c r="D17" s="359">
        <f>'Indoor_Values (HIDE)'!C9</f>
        <v>2.2000000000000002</v>
      </c>
      <c r="E17" s="359">
        <f>'Indoor_Values (HIDE)'!C24</f>
        <v>2.2000000000000002</v>
      </c>
      <c r="F17" s="121"/>
      <c r="G17" s="122"/>
      <c r="H17" s="360"/>
      <c r="I17" s="360"/>
      <c r="J17" s="361">
        <v>1</v>
      </c>
      <c r="K17" s="362">
        <f t="shared" si="1"/>
        <v>0</v>
      </c>
      <c r="L17" s="363">
        <f>Bedrooms+1</f>
        <v>1</v>
      </c>
      <c r="M17" s="364">
        <f>'Indoor_Values (HIDE)'!D9/60</f>
        <v>1</v>
      </c>
      <c r="N17" s="364">
        <f>'Indoor_Values (HIDE)'!E9</f>
        <v>1</v>
      </c>
      <c r="O17" s="365">
        <f>(D17*K17)*M17*(L17*N17)</f>
        <v>0</v>
      </c>
      <c r="P17" s="365">
        <f>(E17*K17)*M17*(L17*N17)</f>
        <v>0</v>
      </c>
      <c r="Q17" s="365">
        <f>(F17*K17)*M17*(L17*N17)</f>
        <v>0</v>
      </c>
      <c r="R17" s="366">
        <f t="shared" si="2"/>
        <v>0</v>
      </c>
      <c r="S17" s="367">
        <f t="shared" si="3"/>
        <v>0</v>
      </c>
      <c r="T17" s="368">
        <f>'Indoor_Values (HIDE)'!C39</f>
        <v>0.08</v>
      </c>
      <c r="U17" s="369" t="e">
        <f t="shared" si="0"/>
        <v>#DIV/0!</v>
      </c>
      <c r="V17" s="126"/>
      <c r="W17" s="127"/>
      <c r="Y17" s="1484"/>
      <c r="Z17" s="1484"/>
      <c r="AA17" s="1484"/>
      <c r="AB17" s="1484"/>
    </row>
    <row r="18" spans="1:28" ht="13.9" customHeight="1">
      <c r="A18" s="356" t="s">
        <v>404</v>
      </c>
      <c r="B18" s="357" t="s">
        <v>654</v>
      </c>
      <c r="C18" s="358" t="s">
        <v>498</v>
      </c>
      <c r="D18" s="359">
        <f>'Indoor_Values (HIDE)'!C10</f>
        <v>6.5</v>
      </c>
      <c r="E18" s="359">
        <f>'Indoor_Values (HIDE)'!C25</f>
        <v>4.25</v>
      </c>
      <c r="F18" s="121"/>
      <c r="G18" s="122"/>
      <c r="H18" s="360"/>
      <c r="I18" s="360"/>
      <c r="J18" s="361">
        <v>1</v>
      </c>
      <c r="K18" s="377">
        <f t="shared" si="1"/>
        <v>0</v>
      </c>
      <c r="L18" s="378"/>
      <c r="M18" s="378" t="s">
        <v>478</v>
      </c>
      <c r="N18" s="364">
        <f>'Indoor_Values (HIDE)'!E25</f>
        <v>1</v>
      </c>
      <c r="O18" s="365">
        <f>(D18*K18)*N18</f>
        <v>0</v>
      </c>
      <c r="P18" s="365">
        <f>(E18*K18)*N18</f>
        <v>0</v>
      </c>
      <c r="Q18" s="365">
        <f>(F18*K18)*N18</f>
        <v>0</v>
      </c>
      <c r="R18" s="366">
        <f t="shared" si="2"/>
        <v>0</v>
      </c>
      <c r="S18" s="367">
        <f t="shared" si="3"/>
        <v>0</v>
      </c>
      <c r="T18" s="368">
        <f>'Indoor_Values (HIDE)'!C40</f>
        <v>1.4E-2</v>
      </c>
      <c r="U18" s="369" t="e">
        <f t="shared" si="0"/>
        <v>#DIV/0!</v>
      </c>
      <c r="V18" s="126"/>
      <c r="W18" s="127"/>
      <c r="Y18" s="1484"/>
      <c r="Z18" s="1484"/>
      <c r="AA18" s="1484"/>
      <c r="AB18" s="1484"/>
    </row>
    <row r="19" spans="1:28" ht="28.25" customHeight="1">
      <c r="A19" s="356" t="s">
        <v>405</v>
      </c>
      <c r="B19" s="357" t="s">
        <v>655</v>
      </c>
      <c r="C19" s="358" t="s">
        <v>919</v>
      </c>
      <c r="D19" s="359">
        <f>'Indoor_Values (HIDE)'!C11</f>
        <v>9.5</v>
      </c>
      <c r="E19" s="359">
        <v>6.5</v>
      </c>
      <c r="F19" s="121"/>
      <c r="G19" s="122"/>
      <c r="H19" s="123"/>
      <c r="I19" s="123"/>
      <c r="J19" s="361">
        <v>1</v>
      </c>
      <c r="K19" s="362">
        <f t="shared" si="1"/>
        <v>0</v>
      </c>
      <c r="L19" s="363">
        <f>Bedrooms+1</f>
        <v>1</v>
      </c>
      <c r="M19" s="378"/>
      <c r="N19" s="364">
        <f>'Indoor_Values (HIDE)'!E26</f>
        <v>0.2</v>
      </c>
      <c r="O19" s="365">
        <f>K19*L19*N19*'Indoor_Values (HIDE)'!C12</f>
        <v>0</v>
      </c>
      <c r="P19" s="365">
        <f>(BGNMRequiredWasherWF/BaselineWasherWF)*(K19*L19*N19*'Indoor_Values (HIDE)'!C12)</f>
        <v>0</v>
      </c>
      <c r="Q19" s="365">
        <f>(F19/BaselineWasherWF)*(K19*L19*N19*'Indoor_Values (HIDE)'!C12)</f>
        <v>0</v>
      </c>
      <c r="R19" s="366">
        <f>O19-Q19</f>
        <v>0</v>
      </c>
      <c r="S19" s="367">
        <f t="shared" si="3"/>
        <v>0</v>
      </c>
      <c r="T19" s="368">
        <f>'Indoor_Values (HIDE)'!C41</f>
        <v>0.217</v>
      </c>
      <c r="U19" s="369" t="e">
        <f>Q19/PA_Daily_Use</f>
        <v>#DIV/0!</v>
      </c>
      <c r="V19" s="126"/>
      <c r="W19" s="127"/>
      <c r="Y19" s="1477"/>
      <c r="Z19" s="1477"/>
      <c r="AA19" s="1477"/>
      <c r="AB19" s="1477"/>
    </row>
    <row r="20" spans="1:28" ht="28.25" customHeight="1">
      <c r="A20" s="356" t="s">
        <v>589</v>
      </c>
      <c r="B20" s="357" t="s">
        <v>485</v>
      </c>
      <c r="C20" s="358" t="s">
        <v>500</v>
      </c>
      <c r="D20" s="359">
        <f>'Indoor_Values (HIDE)'!C13</f>
        <v>2</v>
      </c>
      <c r="E20" s="379">
        <f>'Indoor_Values (HIDE)'!C27</f>
        <v>0.75</v>
      </c>
      <c r="F20" s="121"/>
      <c r="G20" s="380"/>
      <c r="H20" s="360"/>
      <c r="I20" s="360"/>
      <c r="J20" s="381"/>
      <c r="K20" s="382">
        <f>K14+K17</f>
        <v>0</v>
      </c>
      <c r="L20" s="383">
        <f>Bedrooms</f>
        <v>0</v>
      </c>
      <c r="M20" s="384"/>
      <c r="N20" s="385">
        <f>'Indoor_Values (HIDE)'!E15</f>
        <v>4</v>
      </c>
      <c r="O20" s="386">
        <f>(D20*K20*N20)</f>
        <v>0</v>
      </c>
      <c r="P20" s="386">
        <f>(E20*K20*N20)</f>
        <v>0</v>
      </c>
      <c r="Q20" s="386">
        <f>(F20*K20*N20)</f>
        <v>0</v>
      </c>
      <c r="R20" s="366">
        <f t="shared" si="2"/>
        <v>0</v>
      </c>
      <c r="S20" s="367">
        <f t="shared" si="3"/>
        <v>0</v>
      </c>
      <c r="T20" s="387">
        <v>0.13700000000000001</v>
      </c>
      <c r="U20" s="369" t="e">
        <f t="shared" si="0"/>
        <v>#DIV/0!</v>
      </c>
      <c r="V20" s="126"/>
      <c r="W20" s="127"/>
      <c r="Y20" s="1477"/>
      <c r="Z20" s="1477"/>
      <c r="AA20" s="1477"/>
      <c r="AB20" s="1477"/>
    </row>
    <row r="21" spans="1:28" s="137" customFormat="1" ht="28.25" customHeight="1">
      <c r="A21" s="388" t="s">
        <v>627</v>
      </c>
      <c r="B21" s="389" t="s">
        <v>660</v>
      </c>
      <c r="C21" s="390" t="s">
        <v>920</v>
      </c>
      <c r="D21" s="391">
        <v>0</v>
      </c>
      <c r="E21" s="392">
        <v>0</v>
      </c>
      <c r="F21" s="124"/>
      <c r="G21" s="125"/>
      <c r="H21" s="393"/>
      <c r="I21" s="393"/>
      <c r="J21" s="394">
        <v>1</v>
      </c>
      <c r="K21" s="395">
        <f>IF(G21="Yes",J21,0)</f>
        <v>0</v>
      </c>
      <c r="L21" s="396"/>
      <c r="M21" s="397"/>
      <c r="N21" s="398"/>
      <c r="O21" s="399">
        <f>D21</f>
        <v>0</v>
      </c>
      <c r="P21" s="399">
        <f>E21</f>
        <v>0</v>
      </c>
      <c r="Q21" s="399">
        <f>-F21/365</f>
        <v>0</v>
      </c>
      <c r="R21" s="400">
        <f>O21-Q21</f>
        <v>0</v>
      </c>
      <c r="S21" s="401">
        <f t="shared" si="3"/>
        <v>0</v>
      </c>
      <c r="T21" s="402"/>
      <c r="U21" s="403" t="e">
        <f>Q21/PA_Daily_Use</f>
        <v>#DIV/0!</v>
      </c>
      <c r="V21" s="128"/>
      <c r="W21" s="129"/>
      <c r="Y21" s="404"/>
      <c r="Z21" s="404"/>
      <c r="AA21" s="404"/>
      <c r="AB21" s="404"/>
    </row>
    <row r="22" spans="1:28">
      <c r="A22" s="1471" t="s">
        <v>661</v>
      </c>
      <c r="B22" s="1472"/>
      <c r="C22" s="1472"/>
      <c r="D22" s="1472"/>
      <c r="E22" s="1472"/>
      <c r="F22" s="1472"/>
      <c r="G22" s="1472"/>
      <c r="H22" s="1472"/>
      <c r="I22" s="1472"/>
      <c r="J22" s="1472"/>
      <c r="K22" s="1472"/>
      <c r="L22" s="1472"/>
      <c r="M22" s="1472"/>
      <c r="N22" s="1472"/>
      <c r="O22" s="405">
        <f>SUM(O13,O14,O16,O17,O18,O19,O20,O21)</f>
        <v>0</v>
      </c>
      <c r="P22" s="405">
        <f>SUM(P13,P14,P16,P17,P18,P19,P20,P21)</f>
        <v>0</v>
      </c>
      <c r="Q22" s="405">
        <f>SUM(Q13,Q14,Q16,Q17,Q18,Q19,Q20,Q21)</f>
        <v>0</v>
      </c>
      <c r="R22" s="405">
        <f>SUM(R13,R14,R16,R17,R18,R19,R20,R21)</f>
        <v>0</v>
      </c>
      <c r="S22" s="1533" t="s">
        <v>489</v>
      </c>
      <c r="T22" s="1534"/>
      <c r="U22" s="1534"/>
      <c r="V22" s="1534"/>
      <c r="W22" s="1535"/>
      <c r="Y22" s="1484"/>
      <c r="Z22" s="1484"/>
      <c r="AA22" s="1484"/>
      <c r="AB22" s="1484"/>
    </row>
    <row r="23" spans="1:28" s="137" customFormat="1" ht="14.65" thickBot="1">
      <c r="A23" s="1538" t="s">
        <v>818</v>
      </c>
      <c r="B23" s="1539"/>
      <c r="C23" s="1539"/>
      <c r="D23" s="1539"/>
      <c r="E23" s="1539"/>
      <c r="F23" s="1539"/>
      <c r="G23" s="1539"/>
      <c r="H23" s="1539"/>
      <c r="I23" s="1540"/>
      <c r="J23" s="1473"/>
      <c r="K23" s="1474"/>
      <c r="L23" s="1474"/>
      <c r="M23" s="1474"/>
      <c r="N23" s="1474"/>
      <c r="O23" s="1474"/>
      <c r="P23" s="1474"/>
      <c r="Q23" s="1474"/>
      <c r="R23" s="1544" t="s">
        <v>819</v>
      </c>
      <c r="S23" s="1545"/>
      <c r="T23" s="1545"/>
      <c r="U23" s="1545"/>
      <c r="V23" s="1548" t="str">
        <f>IF(O22=0,"",ROUND((Q22/O22)*100,0))</f>
        <v/>
      </c>
      <c r="W23" s="1550" t="str">
        <f>(IF( (AND(V13="Yes",V14="Yes",V16="Yes",V17="Yes",V18="Yes",V19="Yes",V20="Yes",V21="Yes"))=TRUE,"and is FINAL CONFIRMED.","but is NOT YET CONFIRMED."))</f>
        <v>but is NOT YET CONFIRMED.</v>
      </c>
      <c r="Y23" s="404"/>
      <c r="Z23" s="404"/>
      <c r="AA23" s="404"/>
      <c r="AB23" s="404"/>
    </row>
    <row r="24" spans="1:28" ht="15" customHeight="1">
      <c r="A24" s="1541"/>
      <c r="B24" s="1542"/>
      <c r="C24" s="1542"/>
      <c r="D24" s="1542"/>
      <c r="E24" s="1542"/>
      <c r="F24" s="1542"/>
      <c r="G24" s="1542"/>
      <c r="H24" s="1542"/>
      <c r="I24" s="1543"/>
      <c r="J24" s="406"/>
      <c r="K24" s="406"/>
      <c r="L24" s="406"/>
      <c r="M24" s="406"/>
      <c r="N24" s="406"/>
      <c r="O24" s="406"/>
      <c r="P24" s="406"/>
      <c r="Q24" s="406"/>
      <c r="R24" s="1546"/>
      <c r="S24" s="1547"/>
      <c r="T24" s="1547"/>
      <c r="U24" s="1547"/>
      <c r="V24" s="1549"/>
      <c r="W24" s="1551"/>
      <c r="Y24" s="1484"/>
      <c r="Z24" s="1484"/>
      <c r="AA24" s="1484"/>
      <c r="AB24" s="1484"/>
    </row>
    <row r="25" spans="1:28" ht="4.1500000000000004" customHeight="1">
      <c r="A25" s="407"/>
      <c r="B25" s="408"/>
      <c r="C25" s="408"/>
      <c r="D25" s="408"/>
      <c r="E25" s="409"/>
      <c r="F25" s="409"/>
      <c r="G25" s="409"/>
      <c r="H25" s="409"/>
      <c r="I25" s="409"/>
      <c r="J25" s="409"/>
      <c r="K25" s="409"/>
      <c r="L25" s="409"/>
      <c r="M25" s="409"/>
      <c r="N25" s="409"/>
      <c r="O25" s="409"/>
      <c r="P25" s="409"/>
      <c r="Q25" s="409"/>
      <c r="R25" s="409"/>
      <c r="S25" s="409"/>
      <c r="T25" s="409"/>
      <c r="U25" s="409"/>
      <c r="V25" s="409"/>
      <c r="W25" s="410"/>
      <c r="Y25" s="376"/>
      <c r="Z25" s="376"/>
      <c r="AA25" s="376"/>
      <c r="AB25" s="376"/>
    </row>
    <row r="26" spans="1:28" ht="3.4" customHeight="1">
      <c r="A26" s="411"/>
      <c r="B26" s="1467" t="s">
        <v>479</v>
      </c>
      <c r="C26" s="1467"/>
      <c r="D26" s="1467"/>
      <c r="E26" s="1467"/>
      <c r="F26" s="1469">
        <f>+R22</f>
        <v>0</v>
      </c>
      <c r="G26" s="1469"/>
      <c r="H26" s="412"/>
      <c r="I26" s="412"/>
      <c r="J26" s="413"/>
      <c r="K26" s="413"/>
      <c r="L26" s="413"/>
      <c r="M26" s="413"/>
      <c r="N26" s="413"/>
      <c r="O26" s="413"/>
      <c r="P26" s="413"/>
      <c r="Q26" s="413"/>
      <c r="R26" s="1467" t="s">
        <v>480</v>
      </c>
      <c r="S26" s="1467"/>
      <c r="T26" s="1467"/>
      <c r="U26" s="1467"/>
      <c r="V26" s="1467"/>
      <c r="W26" s="1552">
        <f>+R22*365</f>
        <v>0</v>
      </c>
      <c r="Y26" s="1484"/>
      <c r="Z26" s="1484"/>
      <c r="AA26" s="1484"/>
      <c r="AB26" s="1484"/>
    </row>
    <row r="27" spans="1:28" s="417" customFormat="1" ht="16.899999999999999" customHeight="1">
      <c r="A27" s="414"/>
      <c r="B27" s="1468"/>
      <c r="C27" s="1468"/>
      <c r="D27" s="1468"/>
      <c r="E27" s="1468"/>
      <c r="F27" s="1470"/>
      <c r="G27" s="1470"/>
      <c r="H27" s="415"/>
      <c r="I27" s="415"/>
      <c r="J27" s="416"/>
      <c r="K27" s="416"/>
      <c r="L27" s="416"/>
      <c r="M27" s="416"/>
      <c r="N27" s="416"/>
      <c r="O27" s="416"/>
      <c r="P27" s="416"/>
      <c r="Q27" s="416"/>
      <c r="R27" s="1468"/>
      <c r="S27" s="1468"/>
      <c r="T27" s="1468"/>
      <c r="U27" s="1468"/>
      <c r="V27" s="1468"/>
      <c r="W27" s="1553"/>
      <c r="Y27" s="1484"/>
      <c r="Z27" s="1484"/>
      <c r="AA27" s="1484"/>
      <c r="AB27" s="1484"/>
    </row>
    <row r="28" spans="1:28" ht="15.75">
      <c r="A28" s="1554" t="s">
        <v>25</v>
      </c>
      <c r="B28" s="1555"/>
      <c r="C28" s="1555"/>
      <c r="D28" s="1555"/>
      <c r="E28" s="1555"/>
      <c r="F28" s="1555"/>
      <c r="G28" s="1555"/>
      <c r="H28" s="1555"/>
      <c r="I28" s="1555"/>
      <c r="J28" s="1555"/>
      <c r="K28" s="1555"/>
      <c r="L28" s="1555"/>
      <c r="M28" s="1555"/>
      <c r="N28" s="1555"/>
      <c r="O28" s="1555"/>
      <c r="P28" s="1555"/>
      <c r="Q28" s="1555"/>
      <c r="R28" s="1555"/>
      <c r="S28" s="1555"/>
      <c r="T28" s="1555"/>
      <c r="U28" s="1555"/>
      <c r="V28" s="1555"/>
      <c r="W28" s="1556"/>
      <c r="Y28" s="418"/>
      <c r="Z28" s="418"/>
      <c r="AA28" s="418"/>
      <c r="AB28" s="418"/>
    </row>
    <row r="29" spans="1:28" s="137" customFormat="1" ht="14.65" customHeight="1">
      <c r="A29" s="419" t="s">
        <v>493</v>
      </c>
      <c r="B29" s="1557" t="s">
        <v>921</v>
      </c>
      <c r="C29" s="1558"/>
      <c r="D29" s="1558"/>
      <c r="E29" s="1558"/>
      <c r="F29" s="1558"/>
      <c r="G29" s="1558"/>
      <c r="H29" s="1558"/>
      <c r="I29" s="1558"/>
      <c r="J29" s="1558"/>
      <c r="K29" s="1558"/>
      <c r="L29" s="1558"/>
      <c r="M29" s="1558"/>
      <c r="N29" s="1558"/>
      <c r="O29" s="1558"/>
      <c r="P29" s="1558"/>
      <c r="Q29" s="1558"/>
      <c r="R29" s="1558"/>
      <c r="S29" s="1558"/>
      <c r="T29" s="1558"/>
      <c r="U29" s="1558"/>
      <c r="V29" s="1558"/>
      <c r="W29" s="1559"/>
    </row>
    <row r="30" spans="1:28" s="137" customFormat="1" ht="18" customHeight="1">
      <c r="A30" s="420" t="s">
        <v>494</v>
      </c>
      <c r="B30" s="1460" t="s">
        <v>922</v>
      </c>
      <c r="C30" s="1460"/>
      <c r="D30" s="1460"/>
      <c r="E30" s="1460"/>
      <c r="F30" s="1460"/>
      <c r="G30" s="1460"/>
      <c r="H30" s="1460"/>
      <c r="I30" s="1460"/>
      <c r="J30" s="1460"/>
      <c r="K30" s="1460"/>
      <c r="L30" s="1460"/>
      <c r="M30" s="1460"/>
      <c r="N30" s="1460"/>
      <c r="O30" s="1460"/>
      <c r="P30" s="1460"/>
      <c r="Q30" s="1460"/>
      <c r="R30" s="1460"/>
      <c r="S30" s="1460"/>
      <c r="T30" s="1460"/>
      <c r="U30" s="1460"/>
      <c r="V30" s="1460"/>
      <c r="W30" s="1461"/>
    </row>
    <row r="31" spans="1:28" s="137" customFormat="1" ht="16.5" customHeight="1">
      <c r="A31" s="420" t="s">
        <v>495</v>
      </c>
      <c r="B31" s="1460" t="s">
        <v>923</v>
      </c>
      <c r="C31" s="1460"/>
      <c r="D31" s="1460"/>
      <c r="E31" s="1460"/>
      <c r="F31" s="1460"/>
      <c r="G31" s="1460"/>
      <c r="H31" s="1460"/>
      <c r="I31" s="1460"/>
      <c r="J31" s="1460"/>
      <c r="K31" s="1460"/>
      <c r="L31" s="1460"/>
      <c r="M31" s="1460"/>
      <c r="N31" s="1460"/>
      <c r="O31" s="1460"/>
      <c r="P31" s="1460"/>
      <c r="Q31" s="1460"/>
      <c r="R31" s="1460"/>
      <c r="S31" s="1460"/>
      <c r="T31" s="1460"/>
      <c r="U31" s="1460"/>
      <c r="V31" s="1460"/>
      <c r="W31" s="1461"/>
    </row>
    <row r="32" spans="1:28" s="137" customFormat="1" ht="17.25" customHeight="1">
      <c r="A32" s="420" t="s">
        <v>496</v>
      </c>
      <c r="B32" s="1460" t="s">
        <v>924</v>
      </c>
      <c r="C32" s="1460"/>
      <c r="D32" s="1460"/>
      <c r="E32" s="1460"/>
      <c r="F32" s="1460"/>
      <c r="G32" s="1460"/>
      <c r="H32" s="1460"/>
      <c r="I32" s="1460"/>
      <c r="J32" s="1460"/>
      <c r="K32" s="1460"/>
      <c r="L32" s="1460"/>
      <c r="M32" s="1460"/>
      <c r="N32" s="1460"/>
      <c r="O32" s="1460"/>
      <c r="P32" s="1460"/>
      <c r="Q32" s="1460"/>
      <c r="R32" s="1460"/>
      <c r="S32" s="1460"/>
      <c r="T32" s="1460"/>
      <c r="U32" s="1460"/>
      <c r="V32" s="1460"/>
      <c r="W32" s="1461"/>
    </row>
    <row r="33" spans="1:23" s="137" customFormat="1" ht="18" customHeight="1">
      <c r="A33" s="420" t="s">
        <v>497</v>
      </c>
      <c r="B33" s="1460" t="s">
        <v>925</v>
      </c>
      <c r="C33" s="1460"/>
      <c r="D33" s="1460"/>
      <c r="E33" s="1460"/>
      <c r="F33" s="1460"/>
      <c r="G33" s="1460"/>
      <c r="H33" s="1460"/>
      <c r="I33" s="1460"/>
      <c r="J33" s="1460"/>
      <c r="K33" s="1460"/>
      <c r="L33" s="1460"/>
      <c r="M33" s="1460"/>
      <c r="N33" s="1460"/>
      <c r="O33" s="1460"/>
      <c r="P33" s="1460"/>
      <c r="Q33" s="1460"/>
      <c r="R33" s="1460"/>
      <c r="S33" s="1460"/>
      <c r="T33" s="1460"/>
      <c r="U33" s="1460"/>
      <c r="V33" s="1460"/>
      <c r="W33" s="1461"/>
    </row>
    <row r="34" spans="1:23" s="137" customFormat="1" ht="31.25" customHeight="1">
      <c r="A34" s="420" t="s">
        <v>498</v>
      </c>
      <c r="B34" s="1460" t="s">
        <v>926</v>
      </c>
      <c r="C34" s="1460"/>
      <c r="D34" s="1460"/>
      <c r="E34" s="1460"/>
      <c r="F34" s="1460"/>
      <c r="G34" s="1460"/>
      <c r="H34" s="1460"/>
      <c r="I34" s="1460"/>
      <c r="J34" s="1460"/>
      <c r="K34" s="1460"/>
      <c r="L34" s="1460"/>
      <c r="M34" s="1460"/>
      <c r="N34" s="1460"/>
      <c r="O34" s="1460"/>
      <c r="P34" s="1460"/>
      <c r="Q34" s="1460"/>
      <c r="R34" s="1460"/>
      <c r="S34" s="1460"/>
      <c r="T34" s="1460"/>
      <c r="U34" s="1460"/>
      <c r="V34" s="1460"/>
      <c r="W34" s="1461"/>
    </row>
    <row r="35" spans="1:23" s="137" customFormat="1" ht="32.25" customHeight="1">
      <c r="A35" s="420" t="s">
        <v>919</v>
      </c>
      <c r="B35" s="1460" t="s">
        <v>927</v>
      </c>
      <c r="C35" s="1460"/>
      <c r="D35" s="1460"/>
      <c r="E35" s="1460"/>
      <c r="F35" s="1460"/>
      <c r="G35" s="1460"/>
      <c r="H35" s="1460"/>
      <c r="I35" s="1460"/>
      <c r="J35" s="1460"/>
      <c r="K35" s="1460"/>
      <c r="L35" s="1460"/>
      <c r="M35" s="1460"/>
      <c r="N35" s="1460"/>
      <c r="O35" s="1460"/>
      <c r="P35" s="1460"/>
      <c r="Q35" s="1460"/>
      <c r="R35" s="1460"/>
      <c r="S35" s="1460"/>
      <c r="T35" s="1460"/>
      <c r="U35" s="1460"/>
      <c r="V35" s="1460"/>
      <c r="W35" s="1461"/>
    </row>
    <row r="36" spans="1:23" s="137" customFormat="1" ht="13.9" customHeight="1">
      <c r="A36" s="421" t="s">
        <v>500</v>
      </c>
      <c r="B36" s="1536" t="s">
        <v>591</v>
      </c>
      <c r="C36" s="1536"/>
      <c r="D36" s="1536"/>
      <c r="E36" s="1536"/>
      <c r="F36" s="1536"/>
      <c r="G36" s="1536"/>
      <c r="H36" s="1536"/>
      <c r="I36" s="1536"/>
      <c r="J36" s="1536"/>
      <c r="K36" s="1536"/>
      <c r="L36" s="1536"/>
      <c r="M36" s="1536"/>
      <c r="N36" s="1536"/>
      <c r="O36" s="1536"/>
      <c r="P36" s="1536"/>
      <c r="Q36" s="1536"/>
      <c r="R36" s="1536"/>
      <c r="S36" s="1536"/>
      <c r="T36" s="1536"/>
      <c r="U36" s="1536"/>
      <c r="V36" s="1536"/>
      <c r="W36" s="1537"/>
    </row>
    <row r="37" spans="1:23" s="137" customFormat="1" ht="58.15" customHeight="1">
      <c r="A37" s="421"/>
      <c r="B37" s="422" t="s">
        <v>928</v>
      </c>
      <c r="C37" s="1460" t="s">
        <v>1028</v>
      </c>
      <c r="D37" s="1460"/>
      <c r="E37" s="1460"/>
      <c r="F37" s="1460"/>
      <c r="G37" s="1460"/>
      <c r="H37" s="1460"/>
      <c r="I37" s="1460"/>
      <c r="J37" s="1460"/>
      <c r="K37" s="1460"/>
      <c r="L37" s="1460"/>
      <c r="M37" s="1460"/>
      <c r="N37" s="1460"/>
      <c r="O37" s="1460"/>
      <c r="P37" s="1460"/>
      <c r="Q37" s="1460"/>
      <c r="R37" s="1460"/>
      <c r="S37" s="1460"/>
      <c r="T37" s="1460"/>
      <c r="U37" s="1460"/>
      <c r="V37" s="1460"/>
      <c r="W37" s="1461"/>
    </row>
    <row r="38" spans="1:23" s="137" customFormat="1" ht="73.900000000000006" customHeight="1">
      <c r="A38" s="421"/>
      <c r="B38" s="422" t="s">
        <v>592</v>
      </c>
      <c r="C38" s="1460" t="s">
        <v>1027</v>
      </c>
      <c r="D38" s="1460"/>
      <c r="E38" s="1460"/>
      <c r="F38" s="1460"/>
      <c r="G38" s="1460"/>
      <c r="H38" s="1460"/>
      <c r="I38" s="1460"/>
      <c r="J38" s="1460"/>
      <c r="K38" s="1460"/>
      <c r="L38" s="1460"/>
      <c r="M38" s="1460"/>
      <c r="N38" s="1460"/>
      <c r="O38" s="1460"/>
      <c r="P38" s="1460"/>
      <c r="Q38" s="1460"/>
      <c r="R38" s="1460"/>
      <c r="S38" s="1460"/>
      <c r="T38" s="1460"/>
      <c r="U38" s="1460"/>
      <c r="V38" s="1460"/>
      <c r="W38" s="1461"/>
    </row>
    <row r="39" spans="1:23" s="137" customFormat="1" ht="13.9" customHeight="1">
      <c r="A39" s="421" t="s">
        <v>590</v>
      </c>
      <c r="B39" s="1460" t="s">
        <v>929</v>
      </c>
      <c r="C39" s="1460"/>
      <c r="D39" s="1460"/>
      <c r="E39" s="1460"/>
      <c r="F39" s="1460"/>
      <c r="G39" s="1460"/>
      <c r="H39" s="1460"/>
      <c r="I39" s="1460"/>
      <c r="J39" s="1460"/>
      <c r="K39" s="1460"/>
      <c r="L39" s="1460"/>
      <c r="M39" s="1460"/>
      <c r="N39" s="1460"/>
      <c r="O39" s="1460"/>
      <c r="P39" s="1460"/>
      <c r="Q39" s="1460"/>
      <c r="R39" s="1460"/>
      <c r="S39" s="1460"/>
      <c r="T39" s="1460"/>
      <c r="U39" s="1460"/>
      <c r="V39" s="1460"/>
      <c r="W39" s="1461"/>
    </row>
    <row r="40" spans="1:23" s="137" customFormat="1" ht="13.9" customHeight="1">
      <c r="A40" s="421" t="s">
        <v>593</v>
      </c>
      <c r="B40" s="1460" t="s">
        <v>930</v>
      </c>
      <c r="C40" s="1460"/>
      <c r="D40" s="1460"/>
      <c r="E40" s="1460"/>
      <c r="F40" s="1460"/>
      <c r="G40" s="1460"/>
      <c r="H40" s="1460"/>
      <c r="I40" s="1460"/>
      <c r="J40" s="1460"/>
      <c r="K40" s="1460"/>
      <c r="L40" s="1460"/>
      <c r="M40" s="1460"/>
      <c r="N40" s="1460"/>
      <c r="O40" s="1460"/>
      <c r="P40" s="1460"/>
      <c r="Q40" s="1460"/>
      <c r="R40" s="1460"/>
      <c r="S40" s="1460"/>
      <c r="T40" s="1460"/>
      <c r="U40" s="1460"/>
      <c r="V40" s="1460"/>
      <c r="W40" s="1461"/>
    </row>
    <row r="41" spans="1:23" ht="14.65" customHeight="1">
      <c r="A41" s="421" t="s">
        <v>626</v>
      </c>
      <c r="B41" s="1460" t="s">
        <v>820</v>
      </c>
      <c r="C41" s="1460"/>
      <c r="D41" s="1460"/>
      <c r="E41" s="1460"/>
      <c r="F41" s="1460"/>
      <c r="G41" s="1460"/>
      <c r="H41" s="1460"/>
      <c r="I41" s="1460"/>
      <c r="J41" s="1460"/>
      <c r="K41" s="1460"/>
      <c r="L41" s="1460"/>
      <c r="M41" s="1460"/>
      <c r="N41" s="1460"/>
      <c r="O41" s="1460"/>
      <c r="P41" s="1460"/>
      <c r="Q41" s="1460"/>
      <c r="R41" s="1460"/>
      <c r="S41" s="1460"/>
      <c r="T41" s="1460"/>
      <c r="U41" s="1460"/>
      <c r="V41" s="1460"/>
      <c r="W41" s="1461"/>
    </row>
    <row r="42" spans="1:23" ht="6.5" customHeight="1"/>
  </sheetData>
  <sheetProtection algorithmName="SHA-512" hashValue="rnBilIUIcj4pO7Anr+Aj9NMNEdl7ttTsPVx0jtwSZNljCvFQ9IfkZTd9EtvblEyvn2Plzt7HGwPd2KXRLETkmQ==" saltValue="QBFLlIRJL8f5EYY79tVWlw==" spinCount="100000" sheet="1" objects="1" scenarios="1" formatRows="0"/>
  <mergeCells count="82">
    <mergeCell ref="C38:W38"/>
    <mergeCell ref="A28:W28"/>
    <mergeCell ref="B29:W29"/>
    <mergeCell ref="B30:W30"/>
    <mergeCell ref="B31:W31"/>
    <mergeCell ref="B32:W32"/>
    <mergeCell ref="C37:W37"/>
    <mergeCell ref="B33:W33"/>
    <mergeCell ref="B34:W34"/>
    <mergeCell ref="D15:E15"/>
    <mergeCell ref="S22:W22"/>
    <mergeCell ref="B35:W35"/>
    <mergeCell ref="B36:W36"/>
    <mergeCell ref="R26:V27"/>
    <mergeCell ref="A23:I24"/>
    <mergeCell ref="R23:U24"/>
    <mergeCell ref="V23:V24"/>
    <mergeCell ref="W23:W24"/>
    <mergeCell ref="W26:W27"/>
    <mergeCell ref="A8:B9"/>
    <mergeCell ref="C7:G7"/>
    <mergeCell ref="C8:G8"/>
    <mergeCell ref="C9:G9"/>
    <mergeCell ref="H7:W9"/>
    <mergeCell ref="Q2:Q6"/>
    <mergeCell ref="I2:I6"/>
    <mergeCell ref="H2:H6"/>
    <mergeCell ref="A7:B7"/>
    <mergeCell ref="J11:J12"/>
    <mergeCell ref="K11:K12"/>
    <mergeCell ref="M11:N11"/>
    <mergeCell ref="O11:O12"/>
    <mergeCell ref="P11:P12"/>
    <mergeCell ref="E2:G6"/>
    <mergeCell ref="D11:D12"/>
    <mergeCell ref="E11:E12"/>
    <mergeCell ref="F11:F12"/>
    <mergeCell ref="A2:D6"/>
    <mergeCell ref="J2:J6"/>
    <mergeCell ref="K2:K6"/>
    <mergeCell ref="Y24:AB24"/>
    <mergeCell ref="Y26:AB26"/>
    <mergeCell ref="Y27:AB27"/>
    <mergeCell ref="Y22:AB22"/>
    <mergeCell ref="Y20:AB20"/>
    <mergeCell ref="Y19:AB19"/>
    <mergeCell ref="W11:W12"/>
    <mergeCell ref="Q11:Q12"/>
    <mergeCell ref="R11:R12"/>
    <mergeCell ref="S11:S12"/>
    <mergeCell ref="T11:T12"/>
    <mergeCell ref="U11:U12"/>
    <mergeCell ref="V11:V12"/>
    <mergeCell ref="Y12:AB12"/>
    <mergeCell ref="Y13:AB13"/>
    <mergeCell ref="Y14:AB14"/>
    <mergeCell ref="Y16:AB16"/>
    <mergeCell ref="Y17:AB17"/>
    <mergeCell ref="Y18:AB18"/>
    <mergeCell ref="Y1:AB11"/>
    <mergeCell ref="V2:W6"/>
    <mergeCell ref="T2:T6"/>
    <mergeCell ref="U2:U6"/>
    <mergeCell ref="A10:W10"/>
    <mergeCell ref="R2:S6"/>
    <mergeCell ref="B41:W41"/>
    <mergeCell ref="B39:W39"/>
    <mergeCell ref="B40:W40"/>
    <mergeCell ref="G11:G12"/>
    <mergeCell ref="C11:C12"/>
    <mergeCell ref="H11:I11"/>
    <mergeCell ref="B26:E27"/>
    <mergeCell ref="F26:G27"/>
    <mergeCell ref="A22:N22"/>
    <mergeCell ref="J23:Q23"/>
    <mergeCell ref="A11:A12"/>
    <mergeCell ref="B11:B12"/>
    <mergeCell ref="L2:L6"/>
    <mergeCell ref="M2:M6"/>
    <mergeCell ref="N2:N6"/>
    <mergeCell ref="O2:O6"/>
    <mergeCell ref="P2:P6"/>
  </mergeCells>
  <phoneticPr fontId="97" type="noConversion"/>
  <conditionalFormatting sqref="W23">
    <cfRule type="expression" dxfId="10" priority="17">
      <formula>(W23="final")</formula>
    </cfRule>
    <cfRule type="expression" dxfId="9" priority="18">
      <formula>(W23="NOT COMPLIANT")</formula>
    </cfRule>
  </conditionalFormatting>
  <conditionalFormatting sqref="V13">
    <cfRule type="cellIs" dxfId="8" priority="9" operator="notEqual">
      <formula>"Yes"</formula>
    </cfRule>
  </conditionalFormatting>
  <conditionalFormatting sqref="V14">
    <cfRule type="cellIs" dxfId="7" priority="8" operator="notEqual">
      <formula>"Yes"</formula>
    </cfRule>
  </conditionalFormatting>
  <conditionalFormatting sqref="V16">
    <cfRule type="cellIs" dxfId="6" priority="7" operator="notEqual">
      <formula>"Yes"</formula>
    </cfRule>
  </conditionalFormatting>
  <conditionalFormatting sqref="V17">
    <cfRule type="cellIs" dxfId="5" priority="6" operator="notEqual">
      <formula>"Yes"</formula>
    </cfRule>
  </conditionalFormatting>
  <conditionalFormatting sqref="V18">
    <cfRule type="cellIs" dxfId="4" priority="5" operator="notEqual">
      <formula>"Yes"</formula>
    </cfRule>
  </conditionalFormatting>
  <conditionalFormatting sqref="V19">
    <cfRule type="cellIs" dxfId="3" priority="4" operator="notEqual">
      <formula>"Yes"</formula>
    </cfRule>
  </conditionalFormatting>
  <conditionalFormatting sqref="V20">
    <cfRule type="cellIs" dxfId="2" priority="3" operator="notEqual">
      <formula>"Yes"</formula>
    </cfRule>
  </conditionalFormatting>
  <conditionalFormatting sqref="V21">
    <cfRule type="cellIs" dxfId="1" priority="2" operator="notEqual">
      <formula>"Yes"</formula>
    </cfRule>
  </conditionalFormatting>
  <dataValidations count="2">
    <dataValidation type="list" allowBlank="1" showInputMessage="1" showErrorMessage="1" sqref="G13:G19 G21 V13:V14 V16:V21">
      <formula1>YesOrNo</formula1>
    </dataValidation>
    <dataValidation type="whole" allowBlank="1" showInputMessage="1" showErrorMessage="1" error="Gallons of rain water cannot exceed sum of water used indoors in 1-year period." prompt="Enter gallons of rainwater expected to be beneficially used indors over an average 1-year period." sqref="F21">
      <formula1>0</formula1>
      <formula2>SUM(Q13:Q20)*365</formula2>
    </dataValidation>
  </dataValidations>
  <printOptions horizontalCentered="1"/>
  <pageMargins left="0.5" right="0.5" top="0.75" bottom="0.75" header="0.3" footer="0.3"/>
  <pageSetup scale="59" orientation="landscape" horizontalDpi="1200" verticalDpi="1200"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M93"/>
  <sheetViews>
    <sheetView zoomScaleNormal="100" workbookViewId="0">
      <selection activeCell="C7" sqref="C7:G7"/>
    </sheetView>
  </sheetViews>
  <sheetFormatPr defaultColWidth="8.73046875" defaultRowHeight="14.25"/>
  <cols>
    <col min="1" max="1" width="11.06640625" style="137" customWidth="1"/>
    <col min="2" max="2" width="23.59765625" style="137" customWidth="1"/>
    <col min="3" max="3" width="9.265625" style="137" customWidth="1"/>
    <col min="4" max="12" width="8.73046875" style="137"/>
    <col min="13" max="13" width="31.33203125" style="137" customWidth="1"/>
    <col min="14" max="16384" width="8.73046875" style="137"/>
  </cols>
  <sheetData>
    <row r="1" spans="1:13" ht="14.65" customHeight="1">
      <c r="A1" s="1655"/>
      <c r="B1" s="1655"/>
      <c r="C1" s="1655"/>
      <c r="D1" s="1655"/>
      <c r="E1" s="1656"/>
      <c r="F1" s="1656"/>
      <c r="G1" s="1656"/>
      <c r="H1" s="1717"/>
      <c r="I1" s="1717"/>
      <c r="J1" s="1698" t="str">
        <f>VersionNo.</f>
        <v>Version 2018.01 (May 2018)</v>
      </c>
      <c r="K1" s="1698"/>
      <c r="L1" s="1699" t="s">
        <v>1036</v>
      </c>
      <c r="M1" s="1700"/>
    </row>
    <row r="2" spans="1:13">
      <c r="A2" s="1655"/>
      <c r="B2" s="1655"/>
      <c r="C2" s="1655"/>
      <c r="D2" s="1655"/>
      <c r="E2" s="1656"/>
      <c r="F2" s="1656"/>
      <c r="G2" s="1656"/>
      <c r="H2" s="1718"/>
      <c r="I2" s="1718"/>
      <c r="J2" s="1698"/>
      <c r="K2" s="1698"/>
      <c r="L2" s="1700"/>
      <c r="M2" s="1700"/>
    </row>
    <row r="3" spans="1:13">
      <c r="A3" s="1655"/>
      <c r="B3" s="1655"/>
      <c r="C3" s="1655"/>
      <c r="D3" s="1655"/>
      <c r="E3" s="1656"/>
      <c r="F3" s="1656"/>
      <c r="G3" s="1656"/>
      <c r="H3" s="1718"/>
      <c r="I3" s="1718"/>
      <c r="J3" s="1698"/>
      <c r="K3" s="1698"/>
      <c r="L3" s="1700"/>
      <c r="M3" s="1700"/>
    </row>
    <row r="4" spans="1:13">
      <c r="A4" s="1655"/>
      <c r="B4" s="1655"/>
      <c r="C4" s="1655"/>
      <c r="D4" s="1655"/>
      <c r="E4" s="1656"/>
      <c r="F4" s="1656"/>
      <c r="G4" s="1656"/>
      <c r="H4" s="1718"/>
      <c r="I4" s="1718"/>
      <c r="J4" s="1698"/>
      <c r="K4" s="1698"/>
      <c r="L4" s="1700"/>
      <c r="M4" s="1700"/>
    </row>
    <row r="5" spans="1:13" ht="14.65" thickBot="1">
      <c r="A5" s="1655"/>
      <c r="B5" s="1655"/>
      <c r="C5" s="1655"/>
      <c r="D5" s="1655"/>
      <c r="E5" s="1656"/>
      <c r="F5" s="1656"/>
      <c r="G5" s="1656"/>
      <c r="H5" s="1718"/>
      <c r="I5" s="1718"/>
      <c r="J5" s="1698"/>
      <c r="K5" s="1698"/>
      <c r="L5" s="1700"/>
      <c r="M5" s="1700"/>
    </row>
    <row r="6" spans="1:13" ht="14.65" customHeight="1" thickTop="1" thickBot="1">
      <c r="A6" s="1676" t="s">
        <v>872</v>
      </c>
      <c r="B6" s="1677"/>
      <c r="C6" s="1677"/>
      <c r="D6" s="1677"/>
      <c r="E6" s="1677"/>
      <c r="F6" s="1677"/>
      <c r="G6" s="1677"/>
      <c r="H6" s="1677"/>
      <c r="I6" s="1677"/>
      <c r="J6" s="1677"/>
      <c r="K6" s="1677"/>
      <c r="L6" s="1677"/>
      <c r="M6" s="1678"/>
    </row>
    <row r="7" spans="1:13" ht="14.65" customHeight="1">
      <c r="A7" s="1679" t="s">
        <v>159</v>
      </c>
      <c r="B7" s="1680"/>
      <c r="C7" s="1681" t="str">
        <f>IF('2 Project Information'!E8="","",'2 Project Information'!E8)</f>
        <v/>
      </c>
      <c r="D7" s="1682"/>
      <c r="E7" s="1682"/>
      <c r="F7" s="1682"/>
      <c r="G7" s="1683"/>
      <c r="H7" s="1690" t="s">
        <v>873</v>
      </c>
      <c r="I7" s="1691"/>
      <c r="J7" s="1691"/>
      <c r="K7" s="1692" t="str">
        <f>IF('2 Project Information'!E40="","",'2 Project Information'!E40)</f>
        <v/>
      </c>
      <c r="L7" s="1693"/>
      <c r="M7" s="1694"/>
    </row>
    <row r="8" spans="1:13" ht="14.65" customHeight="1">
      <c r="A8" s="1664"/>
      <c r="B8" s="1665"/>
      <c r="C8" s="1668" t="str">
        <f>IF('2 Project Information'!E9="","",'2 Project Information'!E9)</f>
        <v/>
      </c>
      <c r="D8" s="1669"/>
      <c r="E8" s="1669"/>
      <c r="F8" s="1669"/>
      <c r="G8" s="1670"/>
      <c r="H8" s="1674" t="s">
        <v>874</v>
      </c>
      <c r="I8" s="1675"/>
      <c r="J8" s="1675"/>
      <c r="K8" s="1701" t="str">
        <f>IF('2 Project Information'!E39="","",'2 Project Information'!E39)</f>
        <v/>
      </c>
      <c r="L8" s="1702"/>
      <c r="M8" s="1703"/>
    </row>
    <row r="9" spans="1:13" ht="14.65" customHeight="1">
      <c r="A9" s="1666"/>
      <c r="B9" s="1667"/>
      <c r="C9" s="1671" t="str">
        <f>IF('2 Project Information'!E10="","",'2 Project Information'!E10)</f>
        <v/>
      </c>
      <c r="D9" s="1672"/>
      <c r="E9" s="1672"/>
      <c r="F9" s="1672"/>
      <c r="G9" s="1673"/>
      <c r="H9" s="1674" t="s">
        <v>875</v>
      </c>
      <c r="I9" s="1675"/>
      <c r="J9" s="1675"/>
      <c r="K9" s="1704" t="str">
        <f>IF('2 Project Information'!E42="","",'2 Project Information'!E42)</f>
        <v/>
      </c>
      <c r="L9" s="1705"/>
      <c r="M9" s="1706"/>
    </row>
    <row r="10" spans="1:13" ht="14.65" customHeight="1" thickBot="1">
      <c r="A10" s="1657" t="s">
        <v>876</v>
      </c>
      <c r="B10" s="1658"/>
      <c r="C10" s="1659" t="str">
        <f>IF('2 Project Information'!E27="","",'2 Project Information'!E27)</f>
        <v/>
      </c>
      <c r="D10" s="1660"/>
      <c r="E10" s="1660"/>
      <c r="F10" s="1660"/>
      <c r="G10" s="1661"/>
      <c r="H10" s="1662" t="s">
        <v>892</v>
      </c>
      <c r="I10" s="1663"/>
      <c r="J10" s="1663"/>
      <c r="K10" s="1695"/>
      <c r="L10" s="1696"/>
      <c r="M10" s="1697"/>
    </row>
    <row r="11" spans="1:13" ht="12" customHeight="1">
      <c r="A11" s="464"/>
      <c r="B11" s="139"/>
      <c r="C11" s="139"/>
      <c r="D11" s="139"/>
      <c r="E11" s="139"/>
      <c r="F11" s="139"/>
      <c r="G11" s="139"/>
      <c r="H11" s="139"/>
      <c r="I11" s="139"/>
      <c r="J11" s="139"/>
      <c r="K11" s="139"/>
      <c r="L11" s="139"/>
      <c r="M11" s="465"/>
    </row>
    <row r="12" spans="1:13" ht="12" customHeight="1">
      <c r="A12" s="1572" t="s">
        <v>880</v>
      </c>
      <c r="B12" s="1573"/>
      <c r="C12" s="1573"/>
      <c r="D12" s="1573"/>
      <c r="E12" s="1573"/>
      <c r="F12" s="1573"/>
      <c r="G12" s="1573"/>
      <c r="H12" s="1573"/>
      <c r="I12" s="1573"/>
      <c r="J12" s="1573"/>
      <c r="K12" s="1573"/>
      <c r="L12" s="1573"/>
      <c r="M12" s="1574"/>
    </row>
    <row r="13" spans="1:13" ht="58.5" customHeight="1">
      <c r="A13" s="1650" t="s">
        <v>1160</v>
      </c>
      <c r="B13" s="1651"/>
      <c r="C13" s="1651"/>
      <c r="D13" s="1651"/>
      <c r="E13" s="1651"/>
      <c r="F13" s="1651"/>
      <c r="G13" s="1651"/>
      <c r="H13" s="1651"/>
      <c r="I13" s="1651"/>
      <c r="J13" s="1651"/>
      <c r="K13" s="1651"/>
      <c r="L13" s="1651"/>
      <c r="M13" s="1652"/>
    </row>
    <row r="14" spans="1:13" ht="29.45" customHeight="1">
      <c r="A14" s="1611" t="s">
        <v>1167</v>
      </c>
      <c r="B14" s="1612"/>
      <c r="C14" s="1615"/>
      <c r="D14" s="1617" t="s">
        <v>1168</v>
      </c>
      <c r="E14" s="1618"/>
      <c r="F14" s="1618"/>
      <c r="G14" s="1747"/>
      <c r="H14" s="1747"/>
      <c r="I14" s="1747"/>
      <c r="J14" s="1747"/>
      <c r="K14" s="1619" t="s">
        <v>1169</v>
      </c>
      <c r="L14" s="1620"/>
      <c r="M14" s="540"/>
    </row>
    <row r="15" spans="1:13" ht="29.45" customHeight="1">
      <c r="A15" s="1613"/>
      <c r="B15" s="1614"/>
      <c r="C15" s="1616"/>
      <c r="D15" s="1621" t="s">
        <v>1170</v>
      </c>
      <c r="E15" s="1622"/>
      <c r="F15" s="1622"/>
      <c r="G15" s="1622"/>
      <c r="H15" s="1622"/>
      <c r="I15" s="1622"/>
      <c r="J15" s="1623"/>
      <c r="K15" s="1624"/>
      <c r="L15" s="1625"/>
      <c r="M15" s="1626"/>
    </row>
    <row r="16" spans="1:13" ht="6" customHeight="1">
      <c r="A16" s="1560"/>
      <c r="B16" s="1561"/>
      <c r="C16" s="1561"/>
      <c r="D16" s="1561"/>
      <c r="E16" s="1561"/>
      <c r="F16" s="1561"/>
      <c r="G16" s="1561"/>
      <c r="H16" s="1561"/>
      <c r="I16" s="1561"/>
      <c r="J16" s="1561"/>
      <c r="K16" s="1561"/>
      <c r="L16" s="1561"/>
      <c r="M16" s="1562"/>
    </row>
    <row r="17" spans="1:13" ht="14.75" customHeight="1">
      <c r="A17" s="1572" t="s">
        <v>1171</v>
      </c>
      <c r="B17" s="1573"/>
      <c r="C17" s="1573"/>
      <c r="D17" s="1573"/>
      <c r="E17" s="1573"/>
      <c r="F17" s="1573"/>
      <c r="G17" s="1573"/>
      <c r="H17" s="1573"/>
      <c r="I17" s="1573"/>
      <c r="J17" s="1573"/>
      <c r="K17" s="1573"/>
      <c r="L17" s="1573"/>
      <c r="M17" s="1574"/>
    </row>
    <row r="18" spans="1:13" ht="14.75" customHeight="1">
      <c r="A18" s="536">
        <f>MAX(J24,J32,J33,J34,J35,J36)</f>
        <v>0</v>
      </c>
      <c r="B18" s="1748" t="s">
        <v>1173</v>
      </c>
      <c r="C18" s="1561"/>
      <c r="D18" s="1561"/>
      <c r="E18" s="1561"/>
      <c r="F18" s="1561"/>
      <c r="G18" s="1561"/>
      <c r="H18" s="1561"/>
      <c r="I18" s="1561"/>
      <c r="J18" s="1561"/>
      <c r="K18" s="1561"/>
      <c r="L18" s="1561"/>
      <c r="M18" s="1562"/>
    </row>
    <row r="19" spans="1:13" ht="6" customHeight="1">
      <c r="A19" s="1560"/>
      <c r="B19" s="1561"/>
      <c r="C19" s="1561"/>
      <c r="D19" s="1561"/>
      <c r="E19" s="1561"/>
      <c r="F19" s="1561"/>
      <c r="G19" s="1561"/>
      <c r="H19" s="1561"/>
      <c r="I19" s="1561"/>
      <c r="J19" s="1561"/>
      <c r="K19" s="1561"/>
      <c r="L19" s="1561"/>
      <c r="M19" s="1562"/>
    </row>
    <row r="20" spans="1:13" ht="14.65" customHeight="1">
      <c r="A20" s="1572" t="s">
        <v>883</v>
      </c>
      <c r="B20" s="1573"/>
      <c r="C20" s="1573"/>
      <c r="D20" s="1573"/>
      <c r="E20" s="1573"/>
      <c r="F20" s="1573"/>
      <c r="G20" s="1573"/>
      <c r="H20" s="1573"/>
      <c r="I20" s="1573"/>
      <c r="J20" s="1573"/>
      <c r="K20" s="1573"/>
      <c r="L20" s="1573"/>
      <c r="M20" s="1574"/>
    </row>
    <row r="21" spans="1:13" ht="94.45" customHeight="1" thickBot="1">
      <c r="A21" s="1650" t="s">
        <v>1055</v>
      </c>
      <c r="B21" s="1651"/>
      <c r="C21" s="1651"/>
      <c r="D21" s="1651"/>
      <c r="E21" s="1651"/>
      <c r="F21" s="1651"/>
      <c r="G21" s="1651"/>
      <c r="H21" s="1651"/>
      <c r="I21" s="1651"/>
      <c r="J21" s="1651"/>
      <c r="K21" s="1651"/>
      <c r="L21" s="1651"/>
      <c r="M21" s="1652"/>
    </row>
    <row r="22" spans="1:13" ht="14.65" customHeight="1">
      <c r="A22" s="1575" t="s">
        <v>1051</v>
      </c>
      <c r="B22" s="1577" t="s">
        <v>878</v>
      </c>
      <c r="C22" s="1579" t="s">
        <v>1046</v>
      </c>
      <c r="D22" s="1581" t="s">
        <v>1054</v>
      </c>
      <c r="E22" s="1582"/>
      <c r="F22" s="1583"/>
      <c r="G22" s="1581" t="s">
        <v>1047</v>
      </c>
      <c r="H22" s="1582"/>
      <c r="I22" s="1684" t="s">
        <v>1045</v>
      </c>
      <c r="J22" s="1685"/>
      <c r="K22" s="1685"/>
      <c r="L22" s="1685"/>
      <c r="M22" s="1686"/>
    </row>
    <row r="23" spans="1:13" ht="28.45" customHeight="1">
      <c r="A23" s="1576"/>
      <c r="B23" s="1578"/>
      <c r="C23" s="1580"/>
      <c r="D23" s="1584"/>
      <c r="E23" s="1585"/>
      <c r="F23" s="1586"/>
      <c r="G23" s="1584"/>
      <c r="H23" s="1585"/>
      <c r="I23" s="441" t="s">
        <v>1049</v>
      </c>
      <c r="J23" s="438" t="s">
        <v>1050</v>
      </c>
      <c r="K23" s="1687" t="s">
        <v>1056</v>
      </c>
      <c r="L23" s="1688"/>
      <c r="M23" s="1689"/>
    </row>
    <row r="24" spans="1:13" ht="28.25" customHeight="1">
      <c r="A24" s="466"/>
      <c r="B24" s="453" t="s">
        <v>1023</v>
      </c>
      <c r="C24" s="533"/>
      <c r="D24" s="1604"/>
      <c r="E24" s="1605"/>
      <c r="F24" s="1606"/>
      <c r="G24" s="1587"/>
      <c r="H24" s="1588"/>
      <c r="I24" s="446"/>
      <c r="J24" s="439">
        <f t="shared" ref="J24" si="0">I24/128</f>
        <v>0</v>
      </c>
      <c r="K24" s="1042"/>
      <c r="L24" s="1627"/>
      <c r="M24" s="1628"/>
    </row>
    <row r="25" spans="1:13" ht="14.65" customHeight="1">
      <c r="A25" s="466"/>
      <c r="B25" s="445"/>
      <c r="C25" s="533"/>
      <c r="D25" s="1604"/>
      <c r="E25" s="1605"/>
      <c r="F25" s="1606"/>
      <c r="G25" s="1587"/>
      <c r="H25" s="1588"/>
      <c r="I25" s="1707"/>
      <c r="J25" s="1708"/>
      <c r="K25" s="1708"/>
      <c r="L25" s="1708"/>
      <c r="M25" s="1709"/>
    </row>
    <row r="26" spans="1:13" ht="14.65" customHeight="1">
      <c r="A26" s="468">
        <f>SUM(A24:A25)</f>
        <v>0</v>
      </c>
      <c r="B26" s="534" t="s">
        <v>881</v>
      </c>
      <c r="C26" s="423" t="str">
        <f>IF(A26=0,"",SUM(A24*C24,A25*C25)/A26)</f>
        <v/>
      </c>
      <c r="D26" s="1710" t="s">
        <v>879</v>
      </c>
      <c r="E26" s="1711"/>
      <c r="F26" s="1711"/>
      <c r="G26" s="1711"/>
      <c r="H26" s="1712"/>
      <c r="I26" s="1712"/>
      <c r="J26" s="1712"/>
      <c r="K26" s="1712"/>
      <c r="L26" s="1712"/>
      <c r="M26" s="1713"/>
    </row>
    <row r="27" spans="1:13" ht="6" customHeight="1">
      <c r="A27" s="1560"/>
      <c r="B27" s="1561"/>
      <c r="C27" s="1561"/>
      <c r="D27" s="1561"/>
      <c r="E27" s="1561"/>
      <c r="F27" s="1561"/>
      <c r="G27" s="1561"/>
      <c r="H27" s="1561"/>
      <c r="I27" s="1561"/>
      <c r="J27" s="1561"/>
      <c r="K27" s="1561"/>
      <c r="L27" s="1561"/>
      <c r="M27" s="1562"/>
    </row>
    <row r="28" spans="1:13" ht="14.65" customHeight="1">
      <c r="A28" s="1720" t="s">
        <v>1172</v>
      </c>
      <c r="B28" s="1721"/>
      <c r="C28" s="1721"/>
      <c r="D28" s="1721"/>
      <c r="E28" s="1721"/>
      <c r="F28" s="1721"/>
      <c r="G28" s="1721"/>
      <c r="H28" s="1721"/>
      <c r="I28" s="1721"/>
      <c r="J28" s="1721"/>
      <c r="K28" s="1721"/>
      <c r="L28" s="1721"/>
      <c r="M28" s="1722"/>
    </row>
    <row r="29" spans="1:13" ht="87.3" customHeight="1" thickBot="1">
      <c r="A29" s="1650" t="s">
        <v>1048</v>
      </c>
      <c r="B29" s="1651"/>
      <c r="C29" s="1651"/>
      <c r="D29" s="1651"/>
      <c r="E29" s="1651"/>
      <c r="F29" s="1651"/>
      <c r="G29" s="1651"/>
      <c r="H29" s="1651"/>
      <c r="I29" s="1651"/>
      <c r="J29" s="1651"/>
      <c r="K29" s="1651"/>
      <c r="L29" s="1651"/>
      <c r="M29" s="1652"/>
    </row>
    <row r="30" spans="1:13" ht="14.65" customHeight="1">
      <c r="A30" s="1575" t="s">
        <v>1041</v>
      </c>
      <c r="B30" s="1577" t="s">
        <v>878</v>
      </c>
      <c r="C30" s="1579" t="s">
        <v>1046</v>
      </c>
      <c r="D30" s="1581" t="s">
        <v>1044</v>
      </c>
      <c r="E30" s="1582"/>
      <c r="F30" s="1583"/>
      <c r="G30" s="1581" t="s">
        <v>1047</v>
      </c>
      <c r="H30" s="1582"/>
      <c r="I30" s="1684" t="s">
        <v>1045</v>
      </c>
      <c r="J30" s="1685"/>
      <c r="K30" s="1685"/>
      <c r="L30" s="1685"/>
      <c r="M30" s="1686"/>
    </row>
    <row r="31" spans="1:13" ht="28.25" customHeight="1">
      <c r="A31" s="1576"/>
      <c r="B31" s="1578"/>
      <c r="C31" s="1580"/>
      <c r="D31" s="1584"/>
      <c r="E31" s="1585"/>
      <c r="F31" s="1586"/>
      <c r="G31" s="1584"/>
      <c r="H31" s="1585"/>
      <c r="I31" s="441" t="s">
        <v>1049</v>
      </c>
      <c r="J31" s="438" t="s">
        <v>1050</v>
      </c>
      <c r="K31" s="1687" t="s">
        <v>1056</v>
      </c>
      <c r="L31" s="1688"/>
      <c r="M31" s="1689"/>
    </row>
    <row r="32" spans="1:13" ht="29.45" customHeight="1">
      <c r="A32" s="466"/>
      <c r="B32" s="445"/>
      <c r="C32" s="533"/>
      <c r="D32" s="1604"/>
      <c r="E32" s="1605"/>
      <c r="F32" s="1606"/>
      <c r="G32" s="1587"/>
      <c r="H32" s="1588"/>
      <c r="I32" s="446"/>
      <c r="J32" s="439">
        <f>I32/128</f>
        <v>0</v>
      </c>
      <c r="K32" s="1042"/>
      <c r="L32" s="1627"/>
      <c r="M32" s="1628"/>
    </row>
    <row r="33" spans="1:13" ht="30.3" customHeight="1">
      <c r="A33" s="466"/>
      <c r="B33" s="445"/>
      <c r="C33" s="533"/>
      <c r="D33" s="1604"/>
      <c r="E33" s="1605"/>
      <c r="F33" s="1606"/>
      <c r="G33" s="1587"/>
      <c r="H33" s="1588"/>
      <c r="I33" s="446"/>
      <c r="J33" s="439">
        <f>I33/128</f>
        <v>0</v>
      </c>
      <c r="K33" s="1042"/>
      <c r="L33" s="1627"/>
      <c r="M33" s="1628"/>
    </row>
    <row r="34" spans="1:13" ht="29.45" customHeight="1">
      <c r="A34" s="466"/>
      <c r="B34" s="445"/>
      <c r="C34" s="533"/>
      <c r="D34" s="1604"/>
      <c r="E34" s="1605"/>
      <c r="F34" s="1606"/>
      <c r="G34" s="1587"/>
      <c r="H34" s="1588"/>
      <c r="I34" s="446"/>
      <c r="J34" s="439">
        <f>I34/128</f>
        <v>0</v>
      </c>
      <c r="K34" s="1042"/>
      <c r="L34" s="1627"/>
      <c r="M34" s="1628"/>
    </row>
    <row r="35" spans="1:13" ht="28.45" customHeight="1">
      <c r="A35" s="466"/>
      <c r="B35" s="445"/>
      <c r="C35" s="533"/>
      <c r="D35" s="1604"/>
      <c r="E35" s="1605"/>
      <c r="F35" s="1606"/>
      <c r="G35" s="1587"/>
      <c r="H35" s="1588"/>
      <c r="I35" s="446"/>
      <c r="J35" s="439">
        <f>I35/128</f>
        <v>0</v>
      </c>
      <c r="K35" s="1042"/>
      <c r="L35" s="1627"/>
      <c r="M35" s="1628"/>
    </row>
    <row r="36" spans="1:13" ht="14.55" customHeight="1" thickBot="1">
      <c r="A36" s="469"/>
      <c r="B36" s="447"/>
      <c r="C36" s="448"/>
      <c r="D36" s="1629"/>
      <c r="E36" s="1630"/>
      <c r="F36" s="1631"/>
      <c r="G36" s="1732"/>
      <c r="H36" s="1733"/>
      <c r="I36" s="449"/>
      <c r="J36" s="440">
        <f>I36/128</f>
        <v>0</v>
      </c>
      <c r="K36" s="1632"/>
      <c r="L36" s="1633"/>
      <c r="M36" s="1634"/>
    </row>
    <row r="37" spans="1:13" ht="14.65" customHeight="1">
      <c r="A37" s="470">
        <f>SUM(A32:A36)</f>
        <v>0</v>
      </c>
      <c r="B37" s="442" t="s">
        <v>1043</v>
      </c>
      <c r="C37" s="443" t="str">
        <f>IF(A37=0,"",SUM(A32*C32,A33*C33,A34*C34,A35*C35,A36*C36)/A37)</f>
        <v/>
      </c>
      <c r="D37" s="1767" t="s">
        <v>879</v>
      </c>
      <c r="E37" s="1768"/>
      <c r="F37" s="1768"/>
      <c r="G37" s="1768"/>
      <c r="H37" s="444"/>
      <c r="I37" s="444"/>
      <c r="J37" s="444"/>
      <c r="K37" s="444"/>
      <c r="L37" s="444"/>
      <c r="M37" s="471"/>
    </row>
    <row r="38" spans="1:13" ht="6" customHeight="1">
      <c r="A38" s="1560"/>
      <c r="B38" s="1561"/>
      <c r="C38" s="1561"/>
      <c r="D38" s="1561"/>
      <c r="E38" s="1561"/>
      <c r="F38" s="1561"/>
      <c r="G38" s="1561"/>
      <c r="H38" s="1561"/>
      <c r="I38" s="1561"/>
      <c r="J38" s="1561"/>
      <c r="K38" s="1561"/>
      <c r="L38" s="1561"/>
      <c r="M38" s="1562"/>
    </row>
    <row r="39" spans="1:13" ht="14.65" customHeight="1">
      <c r="A39" s="1720" t="s">
        <v>882</v>
      </c>
      <c r="B39" s="1721"/>
      <c r="C39" s="1721"/>
      <c r="D39" s="1721"/>
      <c r="E39" s="1721"/>
      <c r="F39" s="1721"/>
      <c r="G39" s="1721"/>
      <c r="H39" s="1721"/>
      <c r="I39" s="1721"/>
      <c r="J39" s="1721"/>
      <c r="K39" s="1721"/>
      <c r="L39" s="1721"/>
      <c r="M39" s="1722"/>
    </row>
    <row r="40" spans="1:13" ht="52.25" customHeight="1">
      <c r="A40" s="1635" t="s">
        <v>1053</v>
      </c>
      <c r="B40" s="1636"/>
      <c r="C40" s="1636"/>
      <c r="D40" s="1636"/>
      <c r="E40" s="1636"/>
      <c r="F40" s="1636"/>
      <c r="G40" s="1636"/>
      <c r="H40" s="1637"/>
      <c r="I40" s="1637"/>
      <c r="J40" s="1637"/>
      <c r="K40" s="1637"/>
      <c r="L40" s="1637"/>
      <c r="M40" s="1638"/>
    </row>
    <row r="41" spans="1:13" ht="42.3" customHeight="1">
      <c r="A41" s="472" t="s">
        <v>1051</v>
      </c>
      <c r="B41" s="424" t="s">
        <v>878</v>
      </c>
      <c r="C41" s="450" t="s">
        <v>1046</v>
      </c>
      <c r="D41" s="1734" t="s">
        <v>1052</v>
      </c>
      <c r="E41" s="1734"/>
      <c r="F41" s="1734"/>
      <c r="G41" s="1734"/>
      <c r="H41" s="1639" t="s">
        <v>1047</v>
      </c>
      <c r="I41" s="1640"/>
      <c r="J41" s="1714" t="s">
        <v>25</v>
      </c>
      <c r="K41" s="1715"/>
      <c r="L41" s="1715"/>
      <c r="M41" s="1716"/>
    </row>
    <row r="42" spans="1:13" ht="28.25" customHeight="1">
      <c r="A42" s="466"/>
      <c r="B42" s="451"/>
      <c r="C42" s="452"/>
      <c r="D42" s="1719"/>
      <c r="E42" s="1719"/>
      <c r="F42" s="1719"/>
      <c r="G42" s="1719"/>
      <c r="H42" s="1653"/>
      <c r="I42" s="1654"/>
      <c r="J42" s="1569"/>
      <c r="K42" s="1570"/>
      <c r="L42" s="1570"/>
      <c r="M42" s="1571"/>
    </row>
    <row r="43" spans="1:13" ht="28.25" customHeight="1">
      <c r="A43" s="466"/>
      <c r="B43" s="451"/>
      <c r="C43" s="452"/>
      <c r="D43" s="1719"/>
      <c r="E43" s="1719"/>
      <c r="F43" s="1719"/>
      <c r="G43" s="1719"/>
      <c r="H43" s="1653"/>
      <c r="I43" s="1654"/>
      <c r="J43" s="1569"/>
      <c r="K43" s="1570"/>
      <c r="L43" s="1570"/>
      <c r="M43" s="1571"/>
    </row>
    <row r="44" spans="1:13" ht="28.25" customHeight="1">
      <c r="A44" s="466"/>
      <c r="B44" s="451"/>
      <c r="C44" s="452"/>
      <c r="D44" s="1719"/>
      <c r="E44" s="1719"/>
      <c r="F44" s="1719"/>
      <c r="G44" s="1719"/>
      <c r="H44" s="1653"/>
      <c r="I44" s="1654"/>
      <c r="J44" s="1569"/>
      <c r="K44" s="1570"/>
      <c r="L44" s="1570"/>
      <c r="M44" s="1571"/>
    </row>
    <row r="45" spans="1:13" ht="29" customHeight="1">
      <c r="A45" s="466"/>
      <c r="B45" s="451"/>
      <c r="C45" s="452"/>
      <c r="D45" s="1719"/>
      <c r="E45" s="1719"/>
      <c r="F45" s="1719"/>
      <c r="G45" s="1719"/>
      <c r="H45" s="1653"/>
      <c r="I45" s="1654"/>
      <c r="J45" s="1569"/>
      <c r="K45" s="1570"/>
      <c r="L45" s="1570"/>
      <c r="M45" s="1571"/>
    </row>
    <row r="46" spans="1:13" ht="14.65" customHeight="1">
      <c r="A46" s="466"/>
      <c r="B46" s="451"/>
      <c r="C46" s="452"/>
      <c r="D46" s="1719"/>
      <c r="E46" s="1719"/>
      <c r="F46" s="1719"/>
      <c r="G46" s="1719"/>
      <c r="H46" s="1653"/>
      <c r="I46" s="1654"/>
      <c r="J46" s="1569"/>
      <c r="K46" s="1570"/>
      <c r="L46" s="1570"/>
      <c r="M46" s="1571"/>
    </row>
    <row r="47" spans="1:13" ht="14.65" customHeight="1">
      <c r="A47" s="467">
        <f>SUM(A42:A46)</f>
        <v>0</v>
      </c>
      <c r="B47" s="534" t="s">
        <v>881</v>
      </c>
      <c r="C47" s="423" t="str">
        <f>IF(A47=0,"",SUM(A42*C42,A43*C43,A44*C44,A45*C45,A46*C46)/A47)</f>
        <v/>
      </c>
      <c r="D47" s="1735" t="s">
        <v>879</v>
      </c>
      <c r="E47" s="1736"/>
      <c r="F47" s="1736"/>
      <c r="G47" s="1736"/>
      <c r="H47" s="1737"/>
      <c r="I47" s="1737"/>
      <c r="J47" s="1737"/>
      <c r="K47" s="1737"/>
      <c r="L47" s="1737"/>
      <c r="M47" s="1738"/>
    </row>
    <row r="48" spans="1:13" ht="6" customHeight="1">
      <c r="A48" s="1563"/>
      <c r="B48" s="1564"/>
      <c r="C48" s="1564"/>
      <c r="D48" s="1564"/>
      <c r="E48" s="1564"/>
      <c r="F48" s="1564"/>
      <c r="G48" s="1564"/>
      <c r="H48" s="1564"/>
      <c r="I48" s="1564"/>
      <c r="J48" s="1564"/>
      <c r="K48" s="1564"/>
      <c r="L48" s="1564"/>
      <c r="M48" s="1565"/>
    </row>
    <row r="49" spans="1:13" ht="14.2" customHeight="1">
      <c r="A49" s="1749" t="s">
        <v>877</v>
      </c>
      <c r="B49" s="1750"/>
      <c r="C49" s="1750"/>
      <c r="D49" s="1750"/>
      <c r="E49" s="1750"/>
      <c r="F49" s="1750"/>
      <c r="G49" s="1750"/>
      <c r="H49" s="1751"/>
      <c r="I49" s="1751"/>
      <c r="J49" s="1751"/>
      <c r="K49" s="1751"/>
      <c r="L49" s="1751"/>
      <c r="M49" s="1752"/>
    </row>
    <row r="50" spans="1:13" ht="14.2" customHeight="1">
      <c r="A50" s="1753" t="s">
        <v>1039</v>
      </c>
      <c r="B50" s="1754"/>
      <c r="C50" s="1754"/>
      <c r="D50" s="1754"/>
      <c r="E50" s="1754"/>
      <c r="F50" s="1754"/>
      <c r="G50" s="1754"/>
      <c r="H50" s="1622"/>
      <c r="I50" s="1622"/>
      <c r="J50" s="1622"/>
      <c r="K50" s="1622"/>
      <c r="L50" s="1622"/>
      <c r="M50" s="1755"/>
    </row>
    <row r="51" spans="1:13" ht="27.3" customHeight="1">
      <c r="A51" s="537" t="s">
        <v>1040</v>
      </c>
      <c r="B51" s="538" t="s">
        <v>878</v>
      </c>
      <c r="C51" s="539" t="s">
        <v>1037</v>
      </c>
      <c r="D51" s="1756" t="s">
        <v>1038</v>
      </c>
      <c r="E51" s="1757"/>
      <c r="F51" s="1757"/>
      <c r="G51" s="1757"/>
      <c r="H51" s="1758"/>
      <c r="I51" s="1758"/>
      <c r="J51" s="1758"/>
      <c r="K51" s="1758"/>
      <c r="L51" s="1758"/>
      <c r="M51" s="1759"/>
    </row>
    <row r="52" spans="1:13" ht="14.2" customHeight="1">
      <c r="A52" s="466"/>
      <c r="B52" s="445"/>
      <c r="C52" s="533"/>
      <c r="D52" s="1760"/>
      <c r="E52" s="1761"/>
      <c r="F52" s="1761"/>
      <c r="G52" s="1761"/>
      <c r="H52" s="1762"/>
      <c r="I52" s="1762"/>
      <c r="J52" s="1762"/>
      <c r="K52" s="1762"/>
      <c r="L52" s="1762"/>
      <c r="M52" s="1763"/>
    </row>
    <row r="53" spans="1:13" ht="14.2" customHeight="1">
      <c r="A53" s="466"/>
      <c r="B53" s="445"/>
      <c r="C53" s="533"/>
      <c r="D53" s="1760"/>
      <c r="E53" s="1761"/>
      <c r="F53" s="1761"/>
      <c r="G53" s="1761"/>
      <c r="H53" s="1762"/>
      <c r="I53" s="1762"/>
      <c r="J53" s="1762"/>
      <c r="K53" s="1762"/>
      <c r="L53" s="1762"/>
      <c r="M53" s="1763"/>
    </row>
    <row r="54" spans="1:13" ht="14.2" customHeight="1">
      <c r="A54" s="466"/>
      <c r="B54" s="445"/>
      <c r="C54" s="533"/>
      <c r="D54" s="1760"/>
      <c r="E54" s="1761"/>
      <c r="F54" s="1761"/>
      <c r="G54" s="1761"/>
      <c r="H54" s="1762"/>
      <c r="I54" s="1762"/>
      <c r="J54" s="1762"/>
      <c r="K54" s="1762"/>
      <c r="L54" s="1762"/>
      <c r="M54" s="1763"/>
    </row>
    <row r="55" spans="1:13" ht="14.2" customHeight="1">
      <c r="A55" s="466"/>
      <c r="B55" s="445"/>
      <c r="C55" s="533"/>
      <c r="D55" s="1764"/>
      <c r="E55" s="1764"/>
      <c r="F55" s="1764"/>
      <c r="G55" s="1764"/>
      <c r="H55" s="1765"/>
      <c r="I55" s="1765"/>
      <c r="J55" s="1765"/>
      <c r="K55" s="1765"/>
      <c r="L55" s="1765"/>
      <c r="M55" s="1766"/>
    </row>
    <row r="56" spans="1:13" ht="14.2" customHeight="1">
      <c r="A56" s="466"/>
      <c r="B56" s="445"/>
      <c r="C56" s="533"/>
      <c r="D56" s="1764"/>
      <c r="E56" s="1764"/>
      <c r="F56" s="1764"/>
      <c r="G56" s="1764"/>
      <c r="H56" s="1765"/>
      <c r="I56" s="1765"/>
      <c r="J56" s="1765"/>
      <c r="K56" s="1765"/>
      <c r="L56" s="1765"/>
      <c r="M56" s="1766"/>
    </row>
    <row r="57" spans="1:13" ht="14.2" customHeight="1">
      <c r="A57" s="467">
        <f>SUM(A52:A56)</f>
        <v>0</v>
      </c>
      <c r="B57" s="437" t="s">
        <v>1042</v>
      </c>
      <c r="C57" s="423" t="str">
        <f>IF(A57=0,"",SUM(A52*C52,A53*C53,A54*C54,A55*C55,A56*C56)/A57)</f>
        <v/>
      </c>
      <c r="D57" s="1607" t="s">
        <v>879</v>
      </c>
      <c r="E57" s="1608"/>
      <c r="F57" s="1608"/>
      <c r="G57" s="1608"/>
      <c r="H57" s="1609"/>
      <c r="I57" s="1609"/>
      <c r="J57" s="1609"/>
      <c r="K57" s="1609"/>
      <c r="L57" s="1609"/>
      <c r="M57" s="1610"/>
    </row>
    <row r="58" spans="1:13" ht="6" customHeight="1">
      <c r="A58" s="1560"/>
      <c r="B58" s="1561"/>
      <c r="C58" s="1561"/>
      <c r="D58" s="1561"/>
      <c r="E58" s="1561"/>
      <c r="F58" s="1561"/>
      <c r="G58" s="1561"/>
      <c r="H58" s="1561"/>
      <c r="I58" s="1561"/>
      <c r="J58" s="1561"/>
      <c r="K58" s="1561"/>
      <c r="L58" s="1561"/>
      <c r="M58" s="1562"/>
    </row>
    <row r="59" spans="1:13" ht="14.75" customHeight="1">
      <c r="A59" s="1720" t="s">
        <v>884</v>
      </c>
      <c r="B59" s="1721"/>
      <c r="C59" s="1721"/>
      <c r="D59" s="1721"/>
      <c r="E59" s="1721"/>
      <c r="F59" s="1721"/>
      <c r="G59" s="1721"/>
      <c r="H59" s="1721"/>
      <c r="I59" s="1721"/>
      <c r="J59" s="1721"/>
      <c r="K59" s="1721"/>
      <c r="L59" s="1721"/>
      <c r="M59" s="1722"/>
    </row>
    <row r="60" spans="1:13" ht="14.75" customHeight="1" thickBot="1">
      <c r="A60" s="1650" t="s">
        <v>1060</v>
      </c>
      <c r="B60" s="1651"/>
      <c r="C60" s="1651"/>
      <c r="D60" s="1651"/>
      <c r="E60" s="1651"/>
      <c r="F60" s="1651"/>
      <c r="G60" s="1651"/>
      <c r="H60" s="1651"/>
      <c r="I60" s="1651"/>
      <c r="J60" s="1651"/>
      <c r="K60" s="1651"/>
      <c r="L60" s="1651"/>
      <c r="M60" s="1652"/>
    </row>
    <row r="61" spans="1:13" ht="14.75" customHeight="1">
      <c r="A61" s="1575" t="s">
        <v>1059</v>
      </c>
      <c r="B61" s="1577" t="s">
        <v>878</v>
      </c>
      <c r="C61" s="1579" t="s">
        <v>1057</v>
      </c>
      <c r="D61" s="1581" t="s">
        <v>1058</v>
      </c>
      <c r="E61" s="1582"/>
      <c r="F61" s="1582"/>
      <c r="G61" s="1725" t="s">
        <v>25</v>
      </c>
      <c r="H61" s="1726"/>
      <c r="I61" s="1726"/>
      <c r="J61" s="1726"/>
      <c r="K61" s="1726"/>
      <c r="L61" s="1726"/>
      <c r="M61" s="1727"/>
    </row>
    <row r="62" spans="1:13" ht="14.75" customHeight="1">
      <c r="A62" s="1576"/>
      <c r="B62" s="1578"/>
      <c r="C62" s="1580"/>
      <c r="D62" s="1584"/>
      <c r="E62" s="1585"/>
      <c r="F62" s="1585"/>
      <c r="G62" s="1728"/>
      <c r="H62" s="1729"/>
      <c r="I62" s="1729"/>
      <c r="J62" s="1729"/>
      <c r="K62" s="1729"/>
      <c r="L62" s="1729"/>
      <c r="M62" s="1730"/>
    </row>
    <row r="63" spans="1:13" ht="14.75" customHeight="1">
      <c r="A63" s="466"/>
      <c r="B63" s="451"/>
      <c r="C63" s="452"/>
      <c r="D63" s="1604"/>
      <c r="E63" s="1605"/>
      <c r="F63" s="1606"/>
      <c r="G63" s="1604"/>
      <c r="H63" s="1605"/>
      <c r="I63" s="1605"/>
      <c r="J63" s="1605"/>
      <c r="K63" s="1605"/>
      <c r="L63" s="1605"/>
      <c r="M63" s="1731"/>
    </row>
    <row r="64" spans="1:13" ht="14.75" customHeight="1">
      <c r="A64" s="466"/>
      <c r="B64" s="451"/>
      <c r="C64" s="452"/>
      <c r="D64" s="1604"/>
      <c r="E64" s="1605"/>
      <c r="F64" s="1606"/>
      <c r="G64" s="1604"/>
      <c r="H64" s="1605"/>
      <c r="I64" s="1605"/>
      <c r="J64" s="1605"/>
      <c r="K64" s="1605"/>
      <c r="L64" s="1605"/>
      <c r="M64" s="1731"/>
    </row>
    <row r="65" spans="1:13" ht="14.75" customHeight="1">
      <c r="A65" s="467">
        <f>SUM(A63:A64)</f>
        <v>0</v>
      </c>
      <c r="B65" s="534" t="s">
        <v>886</v>
      </c>
      <c r="C65" s="423" t="str">
        <f>IF(A65=0,"",SUM(A63*C63,A64*C64)/A65)</f>
        <v/>
      </c>
      <c r="D65" s="1598" t="s">
        <v>879</v>
      </c>
      <c r="E65" s="1723"/>
      <c r="F65" s="1723"/>
      <c r="G65" s="1723"/>
      <c r="H65" s="1723"/>
      <c r="I65" s="1723"/>
      <c r="J65" s="1723"/>
      <c r="K65" s="1723"/>
      <c r="L65" s="1723"/>
      <c r="M65" s="1724"/>
    </row>
    <row r="66" spans="1:13" ht="6" customHeight="1">
      <c r="A66" s="1560"/>
      <c r="B66" s="1561"/>
      <c r="C66" s="1561"/>
      <c r="D66" s="1561"/>
      <c r="E66" s="1561"/>
      <c r="F66" s="1561"/>
      <c r="G66" s="1561"/>
      <c r="H66" s="1561"/>
      <c r="I66" s="1561"/>
      <c r="J66" s="1561"/>
      <c r="K66" s="1561"/>
      <c r="L66" s="1561"/>
      <c r="M66" s="1562"/>
    </row>
    <row r="67" spans="1:13" ht="14.75" customHeight="1">
      <c r="A67" s="1572" t="s">
        <v>887</v>
      </c>
      <c r="B67" s="1641"/>
      <c r="C67" s="1641"/>
      <c r="D67" s="1641"/>
      <c r="E67" s="1641"/>
      <c r="F67" s="1641"/>
      <c r="G67" s="1642"/>
      <c r="H67" s="1642"/>
      <c r="I67" s="1642"/>
      <c r="J67" s="1642"/>
      <c r="K67" s="1642"/>
      <c r="L67" s="1642"/>
      <c r="M67" s="1643"/>
    </row>
    <row r="68" spans="1:13" ht="14.75" customHeight="1">
      <c r="A68" s="1589" t="s">
        <v>1069</v>
      </c>
      <c r="B68" s="1590"/>
      <c r="C68" s="1590"/>
      <c r="D68" s="1590"/>
      <c r="E68" s="1590"/>
      <c r="F68" s="1590"/>
      <c r="G68" s="1590"/>
      <c r="H68" s="1590"/>
      <c r="I68" s="1590"/>
      <c r="J68" s="1590"/>
      <c r="K68" s="1590"/>
      <c r="L68" s="1590"/>
      <c r="M68" s="1591"/>
    </row>
    <row r="69" spans="1:13" ht="14.75" customHeight="1">
      <c r="A69" s="1644" t="s">
        <v>885</v>
      </c>
      <c r="B69" s="1645"/>
      <c r="C69" s="1645"/>
      <c r="D69" s="1645"/>
      <c r="E69" s="1646"/>
      <c r="F69" s="459" t="s">
        <v>1070</v>
      </c>
      <c r="G69" s="460" t="s">
        <v>1072</v>
      </c>
      <c r="H69" s="460" t="s">
        <v>1073</v>
      </c>
      <c r="I69" s="460" t="s">
        <v>1088</v>
      </c>
      <c r="J69" s="1592" t="s">
        <v>25</v>
      </c>
      <c r="K69" s="1593"/>
      <c r="L69" s="1593"/>
      <c r="M69" s="1594"/>
    </row>
    <row r="70" spans="1:13" ht="14.75" customHeight="1">
      <c r="A70" s="1647"/>
      <c r="B70" s="1648"/>
      <c r="C70" s="1648"/>
      <c r="D70" s="1648"/>
      <c r="E70" s="1649"/>
      <c r="F70" s="461"/>
      <c r="G70" s="462"/>
      <c r="H70" s="463"/>
      <c r="I70" s="461"/>
      <c r="J70" s="1595"/>
      <c r="K70" s="1596"/>
      <c r="L70" s="1596"/>
      <c r="M70" s="1597"/>
    </row>
    <row r="71" spans="1:13" ht="14.75" customHeight="1">
      <c r="A71" s="1647"/>
      <c r="B71" s="1648"/>
      <c r="C71" s="1648"/>
      <c r="D71" s="1648"/>
      <c r="E71" s="1649"/>
      <c r="F71" s="461"/>
      <c r="G71" s="462"/>
      <c r="H71" s="463"/>
      <c r="I71" s="461"/>
      <c r="J71" s="1595"/>
      <c r="K71" s="1596"/>
      <c r="L71" s="1596"/>
      <c r="M71" s="1597"/>
    </row>
    <row r="72" spans="1:13" ht="14.75" customHeight="1">
      <c r="A72" s="1601" t="s">
        <v>1071</v>
      </c>
      <c r="B72" s="1602"/>
      <c r="C72" s="1602"/>
      <c r="D72" s="1602"/>
      <c r="E72" s="1603"/>
      <c r="F72" s="426">
        <f>MAX(F70:F71)</f>
        <v>0</v>
      </c>
      <c r="G72" s="1598" t="s">
        <v>879</v>
      </c>
      <c r="H72" s="1599"/>
      <c r="I72" s="1599"/>
      <c r="J72" s="1599"/>
      <c r="K72" s="1599"/>
      <c r="L72" s="1599"/>
      <c r="M72" s="1600"/>
    </row>
    <row r="73" spans="1:13" ht="6" customHeight="1">
      <c r="A73" s="1560"/>
      <c r="B73" s="1561"/>
      <c r="C73" s="1561"/>
      <c r="D73" s="1561"/>
      <c r="E73" s="1561"/>
      <c r="F73" s="1561"/>
      <c r="G73" s="1561"/>
      <c r="H73" s="1561"/>
      <c r="I73" s="1561"/>
      <c r="J73" s="1561"/>
      <c r="K73" s="1561"/>
      <c r="L73" s="1561"/>
      <c r="M73" s="1562"/>
    </row>
    <row r="74" spans="1:13" ht="14.75" customHeight="1">
      <c r="A74" s="1572" t="s">
        <v>1074</v>
      </c>
      <c r="B74" s="1573"/>
      <c r="C74" s="1573"/>
      <c r="D74" s="1573"/>
      <c r="E74" s="1573"/>
      <c r="F74" s="1573"/>
      <c r="G74" s="1573"/>
      <c r="H74" s="1573"/>
      <c r="I74" s="1573"/>
      <c r="J74" s="1573"/>
      <c r="K74" s="1573"/>
      <c r="L74" s="1573"/>
      <c r="M74" s="1574"/>
    </row>
    <row r="75" spans="1:13" ht="14.75" customHeight="1">
      <c r="A75" s="1589" t="s">
        <v>1075</v>
      </c>
      <c r="B75" s="1590"/>
      <c r="C75" s="1590"/>
      <c r="D75" s="1590"/>
      <c r="E75" s="1590"/>
      <c r="F75" s="1590"/>
      <c r="G75" s="1590"/>
      <c r="H75" s="1590"/>
      <c r="I75" s="1590"/>
      <c r="J75" s="1590"/>
      <c r="K75" s="1590"/>
      <c r="L75" s="1590"/>
      <c r="M75" s="1591"/>
    </row>
    <row r="76" spans="1:13" ht="14.75" customHeight="1">
      <c r="A76" s="473" t="s">
        <v>1076</v>
      </c>
      <c r="B76" s="425" t="s">
        <v>1077</v>
      </c>
      <c r="C76" s="1769" t="s">
        <v>1078</v>
      </c>
      <c r="D76" s="1770"/>
      <c r="E76" s="1714" t="s">
        <v>1079</v>
      </c>
      <c r="F76" s="1770"/>
      <c r="G76" s="1714" t="s">
        <v>25</v>
      </c>
      <c r="H76" s="1593"/>
      <c r="I76" s="1593"/>
      <c r="J76" s="1593"/>
      <c r="K76" s="1593"/>
      <c r="L76" s="1593"/>
      <c r="M76" s="1594"/>
    </row>
    <row r="77" spans="1:13" ht="14.75" customHeight="1">
      <c r="A77" s="474"/>
      <c r="B77" s="479"/>
      <c r="C77" s="1771"/>
      <c r="D77" s="1772"/>
      <c r="E77" s="1773" t="str">
        <f>IF(A77="","Not Tested",(IF(A77="No","Not Tested",(IF(A77="Yes",(IF(B2-C2=0,(IF(B77-C77=0,"PASSED",(IF(B77&lt;&gt;C77,"FAILED","Check Inputs")))))))))))</f>
        <v>Not Tested</v>
      </c>
      <c r="F77" s="1774"/>
      <c r="G77" s="1775"/>
      <c r="H77" s="1776"/>
      <c r="I77" s="1776"/>
      <c r="J77" s="1776"/>
      <c r="K77" s="1776"/>
      <c r="L77" s="1776"/>
      <c r="M77" s="1777"/>
    </row>
    <row r="78" spans="1:13" ht="6" customHeight="1">
      <c r="A78" s="1566"/>
      <c r="B78" s="1567"/>
      <c r="C78" s="1567"/>
      <c r="D78" s="1567"/>
      <c r="E78" s="1567"/>
      <c r="F78" s="1567"/>
      <c r="G78" s="1567"/>
      <c r="H78" s="1567"/>
      <c r="I78" s="1567"/>
      <c r="J78" s="1567"/>
      <c r="K78" s="1567"/>
      <c r="L78" s="1567"/>
      <c r="M78" s="1568"/>
    </row>
    <row r="79" spans="1:13" ht="14.75" customHeight="1">
      <c r="A79" s="1572" t="s">
        <v>1080</v>
      </c>
      <c r="B79" s="1573"/>
      <c r="C79" s="1573"/>
      <c r="D79" s="1573"/>
      <c r="E79" s="1573"/>
      <c r="F79" s="1573"/>
      <c r="G79" s="1573"/>
      <c r="H79" s="1573"/>
      <c r="I79" s="1573"/>
      <c r="J79" s="1573"/>
      <c r="K79" s="1573"/>
      <c r="L79" s="1573"/>
      <c r="M79" s="1574"/>
    </row>
    <row r="80" spans="1:13" ht="14.75" customHeight="1">
      <c r="A80" s="1742"/>
      <c r="B80" s="1743"/>
      <c r="C80" s="1743"/>
      <c r="D80" s="1743"/>
      <c r="E80" s="1743"/>
      <c r="F80" s="1743"/>
      <c r="G80" s="1743"/>
      <c r="H80" s="1743"/>
      <c r="I80" s="1743"/>
      <c r="J80" s="1743"/>
      <c r="K80" s="1743"/>
      <c r="L80" s="1743"/>
      <c r="M80" s="1744"/>
    </row>
    <row r="81" spans="1:13" ht="14.75" customHeight="1">
      <c r="A81" s="1742"/>
      <c r="B81" s="1743"/>
      <c r="C81" s="1743"/>
      <c r="D81" s="1743"/>
      <c r="E81" s="1743"/>
      <c r="F81" s="1743"/>
      <c r="G81" s="1743"/>
      <c r="H81" s="1743"/>
      <c r="I81" s="1743"/>
      <c r="J81" s="1743"/>
      <c r="K81" s="1743"/>
      <c r="L81" s="1743"/>
      <c r="M81" s="1744"/>
    </row>
    <row r="82" spans="1:13" ht="14.75" customHeight="1">
      <c r="A82" s="1742"/>
      <c r="B82" s="1743"/>
      <c r="C82" s="1743"/>
      <c r="D82" s="1743"/>
      <c r="E82" s="1743"/>
      <c r="F82" s="1743"/>
      <c r="G82" s="1743"/>
      <c r="H82" s="1743"/>
      <c r="I82" s="1743"/>
      <c r="J82" s="1743"/>
      <c r="K82" s="1743"/>
      <c r="L82" s="1743"/>
      <c r="M82" s="1744"/>
    </row>
    <row r="83" spans="1:13" ht="14.75" customHeight="1">
      <c r="A83" s="1742"/>
      <c r="B83" s="1743"/>
      <c r="C83" s="1743"/>
      <c r="D83" s="1743"/>
      <c r="E83" s="1743"/>
      <c r="F83" s="1743"/>
      <c r="G83" s="1743"/>
      <c r="H83" s="1743"/>
      <c r="I83" s="1743"/>
      <c r="J83" s="1743"/>
      <c r="K83" s="1743"/>
      <c r="L83" s="1743"/>
      <c r="M83" s="1744"/>
    </row>
    <row r="84" spans="1:13" ht="14.75" customHeight="1">
      <c r="A84" s="1742"/>
      <c r="B84" s="1743"/>
      <c r="C84" s="1743"/>
      <c r="D84" s="1743"/>
      <c r="E84" s="1743"/>
      <c r="F84" s="1743"/>
      <c r="G84" s="1743"/>
      <c r="H84" s="1743"/>
      <c r="I84" s="1743"/>
      <c r="J84" s="1743"/>
      <c r="K84" s="1743"/>
      <c r="L84" s="1743"/>
      <c r="M84" s="1744"/>
    </row>
    <row r="85" spans="1:13" ht="6" customHeight="1">
      <c r="A85" s="1560"/>
      <c r="B85" s="1561"/>
      <c r="C85" s="1561"/>
      <c r="D85" s="1561"/>
      <c r="E85" s="1561"/>
      <c r="F85" s="1561"/>
      <c r="G85" s="1561"/>
      <c r="H85" s="1561"/>
      <c r="I85" s="1561"/>
      <c r="J85" s="1561"/>
      <c r="K85" s="1561"/>
      <c r="L85" s="1561"/>
      <c r="M85" s="1562"/>
    </row>
    <row r="86" spans="1:13" ht="14.75" customHeight="1">
      <c r="A86" s="1572" t="s">
        <v>1081</v>
      </c>
      <c r="B86" s="1573"/>
      <c r="C86" s="1573"/>
      <c r="D86" s="1573"/>
      <c r="E86" s="1573"/>
      <c r="F86" s="1573"/>
      <c r="G86" s="1573"/>
      <c r="H86" s="1573"/>
      <c r="I86" s="1573"/>
      <c r="J86" s="1573"/>
      <c r="K86" s="1573"/>
      <c r="L86" s="1573"/>
      <c r="M86" s="1574"/>
    </row>
    <row r="87" spans="1:13" ht="14.75" customHeight="1">
      <c r="A87" s="1739"/>
      <c r="B87" s="1745"/>
      <c r="C87" s="1745"/>
      <c r="D87" s="1745"/>
      <c r="E87" s="1745"/>
      <c r="F87" s="1745"/>
      <c r="G87" s="1745"/>
      <c r="H87" s="1745"/>
      <c r="I87" s="1745"/>
      <c r="J87" s="1745"/>
      <c r="K87" s="1745"/>
      <c r="L87" s="1745"/>
      <c r="M87" s="1746"/>
    </row>
    <row r="88" spans="1:13" ht="14.75" customHeight="1">
      <c r="A88" s="1739"/>
      <c r="B88" s="1740"/>
      <c r="C88" s="1740"/>
      <c r="D88" s="1740"/>
      <c r="E88" s="1740"/>
      <c r="F88" s="1740"/>
      <c r="G88" s="1740"/>
      <c r="H88" s="1740"/>
      <c r="I88" s="1740"/>
      <c r="J88" s="1740"/>
      <c r="K88" s="1740"/>
      <c r="L88" s="1740"/>
      <c r="M88" s="1741"/>
    </row>
    <row r="89" spans="1:13" ht="14.75" customHeight="1">
      <c r="A89" s="1739"/>
      <c r="B89" s="1740"/>
      <c r="C89" s="1740"/>
      <c r="D89" s="1740"/>
      <c r="E89" s="1740"/>
      <c r="F89" s="1740"/>
      <c r="G89" s="1740"/>
      <c r="H89" s="1740"/>
      <c r="I89" s="1740"/>
      <c r="J89" s="1740"/>
      <c r="K89" s="1740"/>
      <c r="L89" s="1740"/>
      <c r="M89" s="1741"/>
    </row>
    <row r="90" spans="1:13" ht="14.75" customHeight="1">
      <c r="A90" s="1739"/>
      <c r="B90" s="1740"/>
      <c r="C90" s="1740"/>
      <c r="D90" s="1740"/>
      <c r="E90" s="1740"/>
      <c r="F90" s="1740"/>
      <c r="G90" s="1740"/>
      <c r="H90" s="1740"/>
      <c r="I90" s="1740"/>
      <c r="J90" s="1740"/>
      <c r="K90" s="1740"/>
      <c r="L90" s="1740"/>
      <c r="M90" s="1741"/>
    </row>
    <row r="91" spans="1:13" ht="14.75" customHeight="1">
      <c r="A91" s="1739"/>
      <c r="B91" s="1740"/>
      <c r="C91" s="1740"/>
      <c r="D91" s="1740"/>
      <c r="E91" s="1740"/>
      <c r="F91" s="1740"/>
      <c r="G91" s="1740"/>
      <c r="H91" s="1740"/>
      <c r="I91" s="1740"/>
      <c r="J91" s="1740"/>
      <c r="K91" s="1740"/>
      <c r="L91" s="1740"/>
      <c r="M91" s="1741"/>
    </row>
    <row r="92" spans="1:13" ht="14.75" customHeight="1" thickBot="1">
      <c r="A92" s="475"/>
      <c r="B92" s="476"/>
      <c r="C92" s="476"/>
      <c r="D92" s="476"/>
      <c r="E92" s="476"/>
      <c r="F92" s="476"/>
      <c r="G92" s="476"/>
      <c r="H92" s="476"/>
      <c r="I92" s="476"/>
      <c r="J92" s="476"/>
      <c r="K92" s="476"/>
      <c r="L92" s="476"/>
      <c r="M92" s="477"/>
    </row>
    <row r="93" spans="1:13" ht="14.65" thickTop="1"/>
  </sheetData>
  <sheetProtection algorithmName="SHA-512" hashValue="kPgWK8DXe7PqQtufWbem/gTEEbVj493JTXorQu6SfmaujoOwh12QHqs/WZ0V5vOyef0bPm5TEDK9bWoYPp8AYA==" saltValue="HeXQsctyJ6QTp0Ls9almow==" spinCount="100000" sheet="1" objects="1" scenarios="1" formatRows="0"/>
  <mergeCells count="156">
    <mergeCell ref="H44:I44"/>
    <mergeCell ref="A79:M79"/>
    <mergeCell ref="A80:M80"/>
    <mergeCell ref="D37:G37"/>
    <mergeCell ref="A39:M39"/>
    <mergeCell ref="D45:G45"/>
    <mergeCell ref="D46:G46"/>
    <mergeCell ref="G33:H33"/>
    <mergeCell ref="G34:H34"/>
    <mergeCell ref="H45:I45"/>
    <mergeCell ref="H46:I46"/>
    <mergeCell ref="H42:I42"/>
    <mergeCell ref="C76:D76"/>
    <mergeCell ref="C77:D77"/>
    <mergeCell ref="E76:F76"/>
    <mergeCell ref="E77:F77"/>
    <mergeCell ref="G76:M76"/>
    <mergeCell ref="G77:M77"/>
    <mergeCell ref="A74:M74"/>
    <mergeCell ref="D43:G43"/>
    <mergeCell ref="D44:G44"/>
    <mergeCell ref="J44:M44"/>
    <mergeCell ref="J45:M45"/>
    <mergeCell ref="J46:M46"/>
    <mergeCell ref="D47:M47"/>
    <mergeCell ref="A89:M89"/>
    <mergeCell ref="A90:M90"/>
    <mergeCell ref="A91:M91"/>
    <mergeCell ref="A12:M12"/>
    <mergeCell ref="A13:M13"/>
    <mergeCell ref="A84:M84"/>
    <mergeCell ref="A86:M86"/>
    <mergeCell ref="A87:M87"/>
    <mergeCell ref="A88:M88"/>
    <mergeCell ref="G14:J14"/>
    <mergeCell ref="A81:M81"/>
    <mergeCell ref="A82:M82"/>
    <mergeCell ref="A83:M83"/>
    <mergeCell ref="B18:M18"/>
    <mergeCell ref="A49:M49"/>
    <mergeCell ref="A50:M50"/>
    <mergeCell ref="D51:M51"/>
    <mergeCell ref="D52:M52"/>
    <mergeCell ref="D53:M53"/>
    <mergeCell ref="D54:M54"/>
    <mergeCell ref="D55:M55"/>
    <mergeCell ref="D56:M56"/>
    <mergeCell ref="J41:M41"/>
    <mergeCell ref="A75:M75"/>
    <mergeCell ref="H1:H5"/>
    <mergeCell ref="I1:I5"/>
    <mergeCell ref="K33:M33"/>
    <mergeCell ref="K34:M34"/>
    <mergeCell ref="K35:M35"/>
    <mergeCell ref="D42:G42"/>
    <mergeCell ref="A59:M59"/>
    <mergeCell ref="D65:M65"/>
    <mergeCell ref="A60:M60"/>
    <mergeCell ref="A61:A62"/>
    <mergeCell ref="C61:C62"/>
    <mergeCell ref="B61:B62"/>
    <mergeCell ref="D61:F62"/>
    <mergeCell ref="D63:F63"/>
    <mergeCell ref="D64:F64"/>
    <mergeCell ref="G61:M62"/>
    <mergeCell ref="G63:M63"/>
    <mergeCell ref="G64:M64"/>
    <mergeCell ref="A28:M28"/>
    <mergeCell ref="G35:H35"/>
    <mergeCell ref="G36:H36"/>
    <mergeCell ref="D41:G41"/>
    <mergeCell ref="D33:F33"/>
    <mergeCell ref="C30:C31"/>
    <mergeCell ref="D30:F31"/>
    <mergeCell ref="G25:H25"/>
    <mergeCell ref="I25:M25"/>
    <mergeCell ref="D26:M26"/>
    <mergeCell ref="I22:M22"/>
    <mergeCell ref="K23:M23"/>
    <mergeCell ref="D24:F24"/>
    <mergeCell ref="G24:H24"/>
    <mergeCell ref="G30:H31"/>
    <mergeCell ref="B30:B31"/>
    <mergeCell ref="K31:M31"/>
    <mergeCell ref="K32:M32"/>
    <mergeCell ref="A16:M16"/>
    <mergeCell ref="A19:M19"/>
    <mergeCell ref="A27:M27"/>
    <mergeCell ref="H7:J7"/>
    <mergeCell ref="K7:M7"/>
    <mergeCell ref="K10:M10"/>
    <mergeCell ref="H8:J8"/>
    <mergeCell ref="K8:M8"/>
    <mergeCell ref="K9:M9"/>
    <mergeCell ref="A1:D5"/>
    <mergeCell ref="E1:G5"/>
    <mergeCell ref="A10:B10"/>
    <mergeCell ref="C10:G10"/>
    <mergeCell ref="H10:J10"/>
    <mergeCell ref="A8:B9"/>
    <mergeCell ref="C8:G8"/>
    <mergeCell ref="C9:G9"/>
    <mergeCell ref="H9:J9"/>
    <mergeCell ref="A6:M6"/>
    <mergeCell ref="A7:B7"/>
    <mergeCell ref="C7:G7"/>
    <mergeCell ref="J1:K5"/>
    <mergeCell ref="L1:M5"/>
    <mergeCell ref="A85:M85"/>
    <mergeCell ref="D57:M57"/>
    <mergeCell ref="A14:B15"/>
    <mergeCell ref="C14:C15"/>
    <mergeCell ref="D14:F14"/>
    <mergeCell ref="K14:L14"/>
    <mergeCell ref="D15:J15"/>
    <mergeCell ref="K15:M15"/>
    <mergeCell ref="A17:M17"/>
    <mergeCell ref="K24:M24"/>
    <mergeCell ref="J42:M42"/>
    <mergeCell ref="D32:F32"/>
    <mergeCell ref="D35:F35"/>
    <mergeCell ref="D36:F36"/>
    <mergeCell ref="K36:M36"/>
    <mergeCell ref="A40:M40"/>
    <mergeCell ref="H41:I41"/>
    <mergeCell ref="A67:M67"/>
    <mergeCell ref="A69:E69"/>
    <mergeCell ref="A70:E70"/>
    <mergeCell ref="A71:E71"/>
    <mergeCell ref="A30:A31"/>
    <mergeCell ref="A21:M21"/>
    <mergeCell ref="H43:I43"/>
    <mergeCell ref="A38:M38"/>
    <mergeCell ref="A48:M48"/>
    <mergeCell ref="A58:M58"/>
    <mergeCell ref="A66:M66"/>
    <mergeCell ref="A73:M73"/>
    <mergeCell ref="A78:M78"/>
    <mergeCell ref="J43:M43"/>
    <mergeCell ref="A20:M20"/>
    <mergeCell ref="A22:A23"/>
    <mergeCell ref="B22:B23"/>
    <mergeCell ref="C22:C23"/>
    <mergeCell ref="D22:F23"/>
    <mergeCell ref="G22:H23"/>
    <mergeCell ref="G32:H32"/>
    <mergeCell ref="A68:M68"/>
    <mergeCell ref="J69:M69"/>
    <mergeCell ref="J70:M70"/>
    <mergeCell ref="J71:M71"/>
    <mergeCell ref="G72:M72"/>
    <mergeCell ref="A72:E72"/>
    <mergeCell ref="D25:F25"/>
    <mergeCell ref="D34:F34"/>
    <mergeCell ref="A29:M29"/>
    <mergeCell ref="I30:M30"/>
  </mergeCells>
  <phoneticPr fontId="97" type="noConversion"/>
  <dataValidations count="6">
    <dataValidation type="whole" allowBlank="1" showInputMessage="1" showErrorMessage="1" error="Enter each showerhead on a different line.  A quantity greater than 1 is not allowed._x000a_" sqref="A32">
      <formula1>0</formula1>
      <formula2>1</formula2>
    </dataValidation>
    <dataValidation type="list" allowBlank="1" showInputMessage="1" showErrorMessage="1" sqref="G14:J14">
      <formula1>PointList33</formula1>
    </dataValidation>
    <dataValidation type="list" allowBlank="1" showInputMessage="1" showErrorMessage="1" sqref="M14">
      <formula1>PointList34</formula1>
    </dataValidation>
    <dataValidation type="list" allowBlank="1" showInputMessage="1" showErrorMessage="1" sqref="A77">
      <formula1>"Yes, No"</formula1>
    </dataValidation>
    <dataValidation type="list" allowBlank="1" showInputMessage="1" showErrorMessage="1" sqref="C14:C15">
      <formula1>YesOrNo</formula1>
    </dataValidation>
    <dataValidation type="list" allowBlank="1" showInputMessage="1" showErrorMessage="1" sqref="K15:M15">
      <formula1>FarthestWaterFixture</formula1>
    </dataValidation>
  </dataValidations>
  <printOptions horizontalCentered="1"/>
  <pageMargins left="0.25" right="0.25" top="0.5" bottom="0.5" header="0.3" footer="0.3"/>
  <pageSetup scale="66" fitToHeight="2" orientation="portrait" r:id="rId1"/>
  <rowBreaks count="1" manualBreakCount="1">
    <brk id="38"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XFD40"/>
  <sheetViews>
    <sheetView zoomScaleNormal="100" workbookViewId="0">
      <selection activeCell="E4" sqref="E4:J4"/>
    </sheetView>
  </sheetViews>
  <sheetFormatPr defaultColWidth="8.73046875" defaultRowHeight="14.25"/>
  <cols>
    <col min="1" max="1" width="11.33203125" style="3" customWidth="1"/>
    <col min="2" max="16384" width="8.73046875" style="3"/>
  </cols>
  <sheetData>
    <row r="1" spans="1:16384" ht="23.25">
      <c r="A1" s="1818" t="s">
        <v>815</v>
      </c>
      <c r="B1" s="1819"/>
      <c r="C1" s="1819"/>
      <c r="D1" s="1819"/>
      <c r="E1" s="1819"/>
      <c r="F1" s="1819"/>
      <c r="G1" s="1819"/>
      <c r="H1" s="1819"/>
      <c r="I1" s="1819"/>
      <c r="J1" s="1820"/>
    </row>
    <row r="2" spans="1:16384">
      <c r="A2" s="1842" t="str">
        <f>VersionNo.</f>
        <v>Version 2018.01 (May 2018)</v>
      </c>
      <c r="B2" s="1843"/>
      <c r="C2" s="1843"/>
      <c r="D2" s="1843"/>
      <c r="E2" s="1843"/>
      <c r="F2" s="1843"/>
      <c r="G2" s="1843"/>
      <c r="H2" s="1843"/>
      <c r="I2" s="1843"/>
      <c r="J2" s="1844"/>
    </row>
    <row r="3" spans="1:16384">
      <c r="A3" s="1821" t="s">
        <v>326</v>
      </c>
      <c r="B3" s="1822"/>
      <c r="C3" s="1822"/>
      <c r="D3" s="1822"/>
      <c r="E3" s="1822"/>
      <c r="F3" s="1822"/>
      <c r="G3" s="1822"/>
      <c r="H3" s="1822"/>
      <c r="I3" s="1822"/>
      <c r="J3" s="1823"/>
    </row>
    <row r="4" spans="1:16384">
      <c r="A4" s="1824" t="s">
        <v>159</v>
      </c>
      <c r="B4" s="1825"/>
      <c r="C4" s="1825"/>
      <c r="D4" s="1826"/>
      <c r="E4" s="1833" t="str">
        <f>IF('2 Project Information'!E8="","",'2 Project Information'!E8)</f>
        <v/>
      </c>
      <c r="F4" s="1834"/>
      <c r="G4" s="1834"/>
      <c r="H4" s="1834"/>
      <c r="I4" s="1834"/>
      <c r="J4" s="1835"/>
    </row>
    <row r="5" spans="1:16384">
      <c r="A5" s="1827"/>
      <c r="B5" s="1828"/>
      <c r="C5" s="1828"/>
      <c r="D5" s="1829"/>
      <c r="E5" s="1836" t="str">
        <f>IF('2 Project Information'!E9="","",'2 Project Information'!E9)</f>
        <v/>
      </c>
      <c r="F5" s="1837"/>
      <c r="G5" s="1837"/>
      <c r="H5" s="1837"/>
      <c r="I5" s="1837"/>
      <c r="J5" s="1838"/>
    </row>
    <row r="6" spans="1:16384">
      <c r="A6" s="1830"/>
      <c r="B6" s="1831"/>
      <c r="C6" s="1831"/>
      <c r="D6" s="1832"/>
      <c r="E6" s="1839" t="str">
        <f>IF('2 Project Information'!E10="","",'2 Project Information'!E10)</f>
        <v/>
      </c>
      <c r="F6" s="1840"/>
      <c r="G6" s="1840"/>
      <c r="H6" s="1840"/>
      <c r="I6" s="1840"/>
      <c r="J6" s="1841"/>
    </row>
    <row r="7" spans="1:16384" ht="41.65" customHeight="1">
      <c r="A7" s="1812" t="s">
        <v>823</v>
      </c>
      <c r="B7" s="1813"/>
      <c r="C7" s="1813"/>
      <c r="D7" s="1813"/>
      <c r="E7" s="1813"/>
      <c r="F7" s="1813"/>
      <c r="G7" s="1813"/>
      <c r="H7" s="1813"/>
      <c r="I7" s="1813"/>
      <c r="J7" s="1814"/>
    </row>
    <row r="8" spans="1:16384" s="70" customFormat="1" ht="47.25" customHeight="1">
      <c r="A8" s="91" t="s">
        <v>1</v>
      </c>
      <c r="B8" s="1817" t="s">
        <v>814</v>
      </c>
      <c r="C8" s="1817"/>
      <c r="D8" s="1817"/>
      <c r="E8" s="1817"/>
      <c r="F8" s="1817"/>
      <c r="G8" s="1817"/>
      <c r="H8" s="1817"/>
      <c r="I8" s="1815" t="s">
        <v>824</v>
      </c>
      <c r="J8" s="1816"/>
    </row>
    <row r="9" spans="1:16384" s="70" customFormat="1" ht="66.75" customHeight="1">
      <c r="A9" s="84" t="s">
        <v>234</v>
      </c>
      <c r="B9" s="1793" t="s">
        <v>829</v>
      </c>
      <c r="C9" s="1794"/>
      <c r="D9" s="1794"/>
      <c r="E9" s="1794"/>
      <c r="F9" s="1794"/>
      <c r="G9" s="1794"/>
      <c r="H9" s="1794"/>
      <c r="I9" s="1780"/>
      <c r="J9" s="1781"/>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c r="XFA9" s="3"/>
      <c r="XFB9" s="3"/>
      <c r="XFC9" s="3"/>
      <c r="XFD9" s="3"/>
    </row>
    <row r="10" spans="1:16384" s="70" customFormat="1" ht="34.5" customHeight="1">
      <c r="A10" s="84" t="s">
        <v>235</v>
      </c>
      <c r="B10" s="1845" t="s">
        <v>324</v>
      </c>
      <c r="C10" s="1846"/>
      <c r="D10" s="1846"/>
      <c r="E10" s="1846"/>
      <c r="F10" s="1846"/>
      <c r="G10" s="1846"/>
      <c r="H10" s="1846"/>
      <c r="I10" s="1846"/>
      <c r="J10" s="1847"/>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c r="XFA10" s="3"/>
      <c r="XFB10" s="3"/>
      <c r="XFC10" s="3"/>
      <c r="XFD10" s="3"/>
    </row>
    <row r="11" spans="1:16384" s="70" customFormat="1" ht="122.25" customHeight="1">
      <c r="A11" s="84"/>
      <c r="B11" s="1778" t="s">
        <v>843</v>
      </c>
      <c r="C11" s="1779"/>
      <c r="D11" s="1779"/>
      <c r="E11" s="1779"/>
      <c r="F11" s="1779"/>
      <c r="G11" s="1779"/>
      <c r="H11" s="1779"/>
      <c r="I11" s="1780"/>
      <c r="J11" s="1781"/>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c r="XFB11" s="3"/>
      <c r="XFC11" s="3"/>
      <c r="XFD11" s="3"/>
    </row>
    <row r="12" spans="1:16384" s="70" customFormat="1" ht="77.25" customHeight="1">
      <c r="A12" s="84"/>
      <c r="B12" s="1778" t="s">
        <v>830</v>
      </c>
      <c r="C12" s="1779"/>
      <c r="D12" s="1779"/>
      <c r="E12" s="1779"/>
      <c r="F12" s="1779"/>
      <c r="G12" s="1779"/>
      <c r="H12" s="1779"/>
      <c r="I12" s="1780"/>
      <c r="J12" s="1781"/>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c r="XFA12" s="3"/>
      <c r="XFB12" s="3"/>
      <c r="XFC12" s="3"/>
      <c r="XFD12" s="3"/>
    </row>
    <row r="13" spans="1:16384" s="70" customFormat="1" ht="80.25" customHeight="1">
      <c r="A13" s="84"/>
      <c r="B13" s="1778" t="s">
        <v>831</v>
      </c>
      <c r="C13" s="1779"/>
      <c r="D13" s="1779"/>
      <c r="E13" s="1779"/>
      <c r="F13" s="1779"/>
      <c r="G13" s="1779"/>
      <c r="H13" s="1779"/>
      <c r="I13" s="1780"/>
      <c r="J13" s="1781"/>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c r="XFA13" s="3"/>
      <c r="XFB13" s="3"/>
      <c r="XFC13" s="3"/>
      <c r="XFD13" s="3"/>
    </row>
    <row r="14" spans="1:16384" s="70" customFormat="1" ht="45" customHeight="1">
      <c r="A14" s="84"/>
      <c r="B14" s="1778" t="s">
        <v>832</v>
      </c>
      <c r="C14" s="1779"/>
      <c r="D14" s="1779"/>
      <c r="E14" s="1779"/>
      <c r="F14" s="1779"/>
      <c r="G14" s="1779"/>
      <c r="H14" s="1779"/>
      <c r="I14" s="1780"/>
      <c r="J14" s="1781"/>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c r="XFA14" s="3"/>
      <c r="XFB14" s="3"/>
      <c r="XFC14" s="3"/>
      <c r="XFD14" s="3"/>
    </row>
    <row r="15" spans="1:16384" s="70" customFormat="1" ht="76.5" customHeight="1">
      <c r="A15" s="84"/>
      <c r="B15" s="1778" t="s">
        <v>826</v>
      </c>
      <c r="C15" s="1779"/>
      <c r="D15" s="1779"/>
      <c r="E15" s="1779"/>
      <c r="F15" s="1779"/>
      <c r="G15" s="1779"/>
      <c r="H15" s="1779"/>
      <c r="I15" s="1780"/>
      <c r="J15" s="1781"/>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c r="XFA15" s="3"/>
      <c r="XFB15" s="3"/>
      <c r="XFC15" s="3"/>
      <c r="XFD15" s="3"/>
    </row>
    <row r="16" spans="1:16384" s="70" customFormat="1" ht="127.5" customHeight="1">
      <c r="A16" s="84"/>
      <c r="B16" s="1778" t="s">
        <v>827</v>
      </c>
      <c r="C16" s="1779"/>
      <c r="D16" s="1779"/>
      <c r="E16" s="1779"/>
      <c r="F16" s="1779"/>
      <c r="G16" s="1779"/>
      <c r="H16" s="1779"/>
      <c r="I16" s="1780"/>
      <c r="J16" s="1781"/>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c r="XEW16" s="3"/>
      <c r="XEX16" s="3"/>
      <c r="XEY16" s="3"/>
      <c r="XEZ16" s="3"/>
      <c r="XFA16" s="3"/>
      <c r="XFB16" s="3"/>
      <c r="XFC16" s="3"/>
      <c r="XFD16" s="3"/>
    </row>
    <row r="17" spans="1:16384" s="70" customFormat="1" ht="64.5" customHeight="1">
      <c r="A17" s="84" t="s">
        <v>239</v>
      </c>
      <c r="B17" s="1801" t="s">
        <v>38</v>
      </c>
      <c r="C17" s="1802"/>
      <c r="D17" s="1802"/>
      <c r="E17" s="1802"/>
      <c r="F17" s="1802"/>
      <c r="G17" s="1802"/>
      <c r="H17" s="1802"/>
      <c r="I17" s="1802"/>
      <c r="J17" s="180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
      <c r="XEU17" s="3"/>
      <c r="XEV17" s="3"/>
      <c r="XEW17" s="3"/>
      <c r="XEX17" s="3"/>
      <c r="XEY17" s="3"/>
      <c r="XEZ17" s="3"/>
      <c r="XFA17" s="3"/>
      <c r="XFB17" s="3"/>
      <c r="XFC17" s="3"/>
      <c r="XFD17" s="3"/>
    </row>
    <row r="18" spans="1:16384" s="70" customFormat="1" ht="34.5" customHeight="1">
      <c r="A18" s="84"/>
      <c r="B18" s="1778" t="s">
        <v>828</v>
      </c>
      <c r="C18" s="1779"/>
      <c r="D18" s="1779"/>
      <c r="E18" s="1779"/>
      <c r="F18" s="1779"/>
      <c r="G18" s="1779"/>
      <c r="H18" s="1779"/>
      <c r="I18" s="1780"/>
      <c r="J18" s="1781"/>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
      <c r="XEU18" s="3"/>
      <c r="XEV18" s="3"/>
      <c r="XEW18" s="3"/>
      <c r="XEX18" s="3"/>
      <c r="XEY18" s="3"/>
      <c r="XEZ18" s="3"/>
      <c r="XFA18" s="3"/>
      <c r="XFB18" s="3"/>
      <c r="XFC18" s="3"/>
      <c r="XFD18" s="3"/>
    </row>
    <row r="19" spans="1:16384" s="70" customFormat="1" ht="33" customHeight="1">
      <c r="A19" s="84"/>
      <c r="B19" s="1778" t="s">
        <v>833</v>
      </c>
      <c r="C19" s="1779"/>
      <c r="D19" s="1779"/>
      <c r="E19" s="1779"/>
      <c r="F19" s="1779"/>
      <c r="G19" s="1779"/>
      <c r="H19" s="1779"/>
      <c r="I19" s="1780"/>
      <c r="J19" s="1781"/>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c r="CMZ19" s="3"/>
      <c r="CNA19" s="3"/>
      <c r="CNB19" s="3"/>
      <c r="CNC19" s="3"/>
      <c r="CND19" s="3"/>
      <c r="CNE19" s="3"/>
      <c r="CNF19" s="3"/>
      <c r="CNG19" s="3"/>
      <c r="CNH19" s="3"/>
      <c r="CNI19" s="3"/>
      <c r="CNJ19" s="3"/>
      <c r="CNK19" s="3"/>
      <c r="CNL19" s="3"/>
      <c r="CNM19" s="3"/>
      <c r="CNN19" s="3"/>
      <c r="CNO19" s="3"/>
      <c r="CNP19" s="3"/>
      <c r="CNQ19" s="3"/>
      <c r="CNR19" s="3"/>
      <c r="CNS19" s="3"/>
      <c r="CNT19" s="3"/>
      <c r="CNU19" s="3"/>
      <c r="CNV19" s="3"/>
      <c r="CNW19" s="3"/>
      <c r="CNX19" s="3"/>
      <c r="CNY19" s="3"/>
      <c r="CNZ19" s="3"/>
      <c r="COA19" s="3"/>
      <c r="COB19" s="3"/>
      <c r="COC19" s="3"/>
      <c r="COD19" s="3"/>
      <c r="COE19" s="3"/>
      <c r="COF19" s="3"/>
      <c r="COG19" s="3"/>
      <c r="COH19" s="3"/>
      <c r="COI19" s="3"/>
      <c r="COJ19" s="3"/>
      <c r="COK19" s="3"/>
      <c r="COL19" s="3"/>
      <c r="COM19" s="3"/>
      <c r="CON19" s="3"/>
      <c r="COO19" s="3"/>
      <c r="COP19" s="3"/>
      <c r="COQ19" s="3"/>
      <c r="COR19" s="3"/>
      <c r="COS19" s="3"/>
      <c r="COT19" s="3"/>
      <c r="COU19" s="3"/>
      <c r="COV19" s="3"/>
      <c r="COW19" s="3"/>
      <c r="COX19" s="3"/>
      <c r="COY19" s="3"/>
      <c r="COZ19" s="3"/>
      <c r="CPA19" s="3"/>
      <c r="CPB19" s="3"/>
      <c r="CPC19" s="3"/>
      <c r="CPD19" s="3"/>
      <c r="CPE19" s="3"/>
      <c r="CPF19" s="3"/>
      <c r="CPG19" s="3"/>
      <c r="CPH19" s="3"/>
      <c r="CPI19" s="3"/>
      <c r="CPJ19" s="3"/>
      <c r="CPK19" s="3"/>
      <c r="CPL19" s="3"/>
      <c r="CPM19" s="3"/>
      <c r="CPN19" s="3"/>
      <c r="CPO19" s="3"/>
      <c r="CPP19" s="3"/>
      <c r="CPQ19" s="3"/>
      <c r="CPR19" s="3"/>
      <c r="CPS19" s="3"/>
      <c r="CPT19" s="3"/>
      <c r="CPU19" s="3"/>
      <c r="CPV19" s="3"/>
      <c r="CPW19" s="3"/>
      <c r="CPX19" s="3"/>
      <c r="CPY19" s="3"/>
      <c r="CPZ19" s="3"/>
      <c r="CQA19" s="3"/>
      <c r="CQB19" s="3"/>
      <c r="CQC19" s="3"/>
      <c r="CQD19" s="3"/>
      <c r="CQE19" s="3"/>
      <c r="CQF19" s="3"/>
      <c r="CQG19" s="3"/>
      <c r="CQH19" s="3"/>
      <c r="CQI19" s="3"/>
      <c r="CQJ19" s="3"/>
      <c r="CQK19" s="3"/>
      <c r="CQL19" s="3"/>
      <c r="CQM19" s="3"/>
      <c r="CQN19" s="3"/>
      <c r="CQO19" s="3"/>
      <c r="CQP19" s="3"/>
      <c r="CQQ19" s="3"/>
      <c r="CQR19" s="3"/>
      <c r="CQS19" s="3"/>
      <c r="CQT19" s="3"/>
      <c r="CQU19" s="3"/>
      <c r="CQV19" s="3"/>
      <c r="CQW19" s="3"/>
      <c r="CQX19" s="3"/>
      <c r="CQY19" s="3"/>
      <c r="CQZ19" s="3"/>
      <c r="CRA19" s="3"/>
      <c r="CRB19" s="3"/>
      <c r="CRC19" s="3"/>
      <c r="CRD19" s="3"/>
      <c r="CRE19" s="3"/>
      <c r="CRF19" s="3"/>
      <c r="CRG19" s="3"/>
      <c r="CRH19" s="3"/>
      <c r="CRI19" s="3"/>
      <c r="CRJ19" s="3"/>
      <c r="CRK19" s="3"/>
      <c r="CRL19" s="3"/>
      <c r="CRM19" s="3"/>
      <c r="CRN19" s="3"/>
      <c r="CRO19" s="3"/>
      <c r="CRP19" s="3"/>
      <c r="CRQ19" s="3"/>
      <c r="CRR19" s="3"/>
      <c r="CRS19" s="3"/>
      <c r="CRT19" s="3"/>
      <c r="CRU19" s="3"/>
      <c r="CRV19" s="3"/>
      <c r="CRW19" s="3"/>
      <c r="CRX19" s="3"/>
      <c r="CRY19" s="3"/>
      <c r="CRZ19" s="3"/>
      <c r="CSA19" s="3"/>
      <c r="CSB19" s="3"/>
      <c r="CSC19" s="3"/>
      <c r="CSD19" s="3"/>
      <c r="CSE19" s="3"/>
      <c r="CSF19" s="3"/>
      <c r="CSG19" s="3"/>
      <c r="CSH19" s="3"/>
      <c r="CSI19" s="3"/>
      <c r="CSJ19" s="3"/>
      <c r="CSK19" s="3"/>
      <c r="CSL19" s="3"/>
      <c r="CSM19" s="3"/>
      <c r="CSN19" s="3"/>
      <c r="CSO19" s="3"/>
      <c r="CSP19" s="3"/>
      <c r="CSQ19" s="3"/>
      <c r="CSR19" s="3"/>
      <c r="CSS19" s="3"/>
      <c r="CST19" s="3"/>
      <c r="CSU19" s="3"/>
      <c r="CSV19" s="3"/>
      <c r="CSW19" s="3"/>
      <c r="CSX19" s="3"/>
      <c r="CSY19" s="3"/>
      <c r="CSZ19" s="3"/>
      <c r="CTA19" s="3"/>
      <c r="CTB19" s="3"/>
      <c r="CTC19" s="3"/>
      <c r="CTD19" s="3"/>
      <c r="CTE19" s="3"/>
      <c r="CTF19" s="3"/>
      <c r="CTG19" s="3"/>
      <c r="CTH19" s="3"/>
      <c r="CTI19" s="3"/>
      <c r="CTJ19" s="3"/>
      <c r="CTK19" s="3"/>
      <c r="CTL19" s="3"/>
      <c r="CTM19" s="3"/>
      <c r="CTN19" s="3"/>
      <c r="CTO19" s="3"/>
      <c r="CTP19" s="3"/>
      <c r="CTQ19" s="3"/>
      <c r="CTR19" s="3"/>
      <c r="CTS19" s="3"/>
      <c r="CTT19" s="3"/>
      <c r="CTU19" s="3"/>
      <c r="CTV19" s="3"/>
      <c r="CTW19" s="3"/>
      <c r="CTX19" s="3"/>
      <c r="CTY19" s="3"/>
      <c r="CTZ19" s="3"/>
      <c r="CUA19" s="3"/>
      <c r="CUB19" s="3"/>
      <c r="CUC19" s="3"/>
      <c r="CUD19" s="3"/>
      <c r="CUE19" s="3"/>
      <c r="CUF19" s="3"/>
      <c r="CUG19" s="3"/>
      <c r="CUH19" s="3"/>
      <c r="CUI19" s="3"/>
      <c r="CUJ19" s="3"/>
      <c r="CUK19" s="3"/>
      <c r="CUL19" s="3"/>
      <c r="CUM19" s="3"/>
      <c r="CUN19" s="3"/>
      <c r="CUO19" s="3"/>
      <c r="CUP19" s="3"/>
      <c r="CUQ19" s="3"/>
      <c r="CUR19" s="3"/>
      <c r="CUS19" s="3"/>
      <c r="CUT19" s="3"/>
      <c r="CUU19" s="3"/>
      <c r="CUV19" s="3"/>
      <c r="CUW19" s="3"/>
      <c r="CUX19" s="3"/>
      <c r="CUY19" s="3"/>
      <c r="CUZ19" s="3"/>
      <c r="CVA19" s="3"/>
      <c r="CVB19" s="3"/>
      <c r="CVC19" s="3"/>
      <c r="CVD19" s="3"/>
      <c r="CVE19" s="3"/>
      <c r="CVF19" s="3"/>
      <c r="CVG19" s="3"/>
      <c r="CVH19" s="3"/>
      <c r="CVI19" s="3"/>
      <c r="CVJ19" s="3"/>
      <c r="CVK19" s="3"/>
      <c r="CVL19" s="3"/>
      <c r="CVM19" s="3"/>
      <c r="CVN19" s="3"/>
      <c r="CVO19" s="3"/>
      <c r="CVP19" s="3"/>
      <c r="CVQ19" s="3"/>
      <c r="CVR19" s="3"/>
      <c r="CVS19" s="3"/>
      <c r="CVT19" s="3"/>
      <c r="CVU19" s="3"/>
      <c r="CVV19" s="3"/>
      <c r="CVW19" s="3"/>
      <c r="CVX19" s="3"/>
      <c r="CVY19" s="3"/>
      <c r="CVZ19" s="3"/>
      <c r="CWA19" s="3"/>
      <c r="CWB19" s="3"/>
      <c r="CWC19" s="3"/>
      <c r="CWD19" s="3"/>
      <c r="CWE19" s="3"/>
      <c r="CWF19" s="3"/>
      <c r="CWG19" s="3"/>
      <c r="CWH19" s="3"/>
      <c r="CWI19" s="3"/>
      <c r="CWJ19" s="3"/>
      <c r="CWK19" s="3"/>
      <c r="CWL19" s="3"/>
      <c r="CWM19" s="3"/>
      <c r="CWN19" s="3"/>
      <c r="CWO19" s="3"/>
      <c r="CWP19" s="3"/>
      <c r="CWQ19" s="3"/>
      <c r="CWR19" s="3"/>
      <c r="CWS19" s="3"/>
      <c r="CWT19" s="3"/>
      <c r="CWU19" s="3"/>
      <c r="CWV19" s="3"/>
      <c r="CWW19" s="3"/>
      <c r="CWX19" s="3"/>
      <c r="CWY19" s="3"/>
      <c r="CWZ19" s="3"/>
      <c r="CXA19" s="3"/>
      <c r="CXB19" s="3"/>
      <c r="CXC19" s="3"/>
      <c r="CXD19" s="3"/>
      <c r="CXE19" s="3"/>
      <c r="CXF19" s="3"/>
      <c r="CXG19" s="3"/>
      <c r="CXH19" s="3"/>
      <c r="CXI19" s="3"/>
      <c r="CXJ19" s="3"/>
      <c r="CXK19" s="3"/>
      <c r="CXL19" s="3"/>
      <c r="CXM19" s="3"/>
      <c r="CXN19" s="3"/>
      <c r="CXO19" s="3"/>
      <c r="CXP19" s="3"/>
      <c r="CXQ19" s="3"/>
      <c r="CXR19" s="3"/>
      <c r="CXS19" s="3"/>
      <c r="CXT19" s="3"/>
      <c r="CXU19" s="3"/>
      <c r="CXV19" s="3"/>
      <c r="CXW19" s="3"/>
      <c r="CXX19" s="3"/>
      <c r="CXY19" s="3"/>
      <c r="CXZ19" s="3"/>
      <c r="CYA19" s="3"/>
      <c r="CYB19" s="3"/>
      <c r="CYC19" s="3"/>
      <c r="CYD19" s="3"/>
      <c r="CYE19" s="3"/>
      <c r="CYF19" s="3"/>
      <c r="CYG19" s="3"/>
      <c r="CYH19" s="3"/>
      <c r="CYI19" s="3"/>
      <c r="CYJ19" s="3"/>
      <c r="CYK19" s="3"/>
      <c r="CYL19" s="3"/>
      <c r="CYM19" s="3"/>
      <c r="CYN19" s="3"/>
      <c r="CYO19" s="3"/>
      <c r="CYP19" s="3"/>
      <c r="CYQ19" s="3"/>
      <c r="CYR19" s="3"/>
      <c r="CYS19" s="3"/>
      <c r="CYT19" s="3"/>
      <c r="CYU19" s="3"/>
      <c r="CYV19" s="3"/>
      <c r="CYW19" s="3"/>
      <c r="CYX19" s="3"/>
      <c r="CYY19" s="3"/>
      <c r="CYZ19" s="3"/>
      <c r="CZA19" s="3"/>
      <c r="CZB19" s="3"/>
      <c r="CZC19" s="3"/>
      <c r="CZD19" s="3"/>
      <c r="CZE19" s="3"/>
      <c r="CZF19" s="3"/>
      <c r="CZG19" s="3"/>
      <c r="CZH19" s="3"/>
      <c r="CZI19" s="3"/>
      <c r="CZJ19" s="3"/>
      <c r="CZK19" s="3"/>
      <c r="CZL19" s="3"/>
      <c r="CZM19" s="3"/>
      <c r="CZN19" s="3"/>
      <c r="CZO19" s="3"/>
      <c r="CZP19" s="3"/>
      <c r="CZQ19" s="3"/>
      <c r="CZR19" s="3"/>
      <c r="CZS19" s="3"/>
      <c r="CZT19" s="3"/>
      <c r="CZU19" s="3"/>
      <c r="CZV19" s="3"/>
      <c r="CZW19" s="3"/>
      <c r="CZX19" s="3"/>
      <c r="CZY19" s="3"/>
      <c r="CZZ19" s="3"/>
      <c r="DAA19" s="3"/>
      <c r="DAB19" s="3"/>
      <c r="DAC19" s="3"/>
      <c r="DAD19" s="3"/>
      <c r="DAE19" s="3"/>
      <c r="DAF19" s="3"/>
      <c r="DAG19" s="3"/>
      <c r="DAH19" s="3"/>
      <c r="DAI19" s="3"/>
      <c r="DAJ19" s="3"/>
      <c r="DAK19" s="3"/>
      <c r="DAL19" s="3"/>
      <c r="DAM19" s="3"/>
      <c r="DAN19" s="3"/>
      <c r="DAO19" s="3"/>
      <c r="DAP19" s="3"/>
      <c r="DAQ19" s="3"/>
      <c r="DAR19" s="3"/>
      <c r="DAS19" s="3"/>
      <c r="DAT19" s="3"/>
      <c r="DAU19" s="3"/>
      <c r="DAV19" s="3"/>
      <c r="DAW19" s="3"/>
      <c r="DAX19" s="3"/>
      <c r="DAY19" s="3"/>
      <c r="DAZ19" s="3"/>
      <c r="DBA19" s="3"/>
      <c r="DBB19" s="3"/>
      <c r="DBC19" s="3"/>
      <c r="DBD19" s="3"/>
      <c r="DBE19" s="3"/>
      <c r="DBF19" s="3"/>
      <c r="DBG19" s="3"/>
      <c r="DBH19" s="3"/>
      <c r="DBI19" s="3"/>
      <c r="DBJ19" s="3"/>
      <c r="DBK19" s="3"/>
      <c r="DBL19" s="3"/>
      <c r="DBM19" s="3"/>
      <c r="DBN19" s="3"/>
      <c r="DBO19" s="3"/>
      <c r="DBP19" s="3"/>
      <c r="DBQ19" s="3"/>
      <c r="DBR19" s="3"/>
      <c r="DBS19" s="3"/>
      <c r="DBT19" s="3"/>
      <c r="DBU19" s="3"/>
      <c r="DBV19" s="3"/>
      <c r="DBW19" s="3"/>
      <c r="DBX19" s="3"/>
      <c r="DBY19" s="3"/>
      <c r="DBZ19" s="3"/>
      <c r="DCA19" s="3"/>
      <c r="DCB19" s="3"/>
      <c r="DCC19" s="3"/>
      <c r="DCD19" s="3"/>
      <c r="DCE19" s="3"/>
      <c r="DCF19" s="3"/>
      <c r="DCG19" s="3"/>
      <c r="DCH19" s="3"/>
      <c r="DCI19" s="3"/>
      <c r="DCJ19" s="3"/>
      <c r="DCK19" s="3"/>
      <c r="DCL19" s="3"/>
      <c r="DCM19" s="3"/>
      <c r="DCN19" s="3"/>
      <c r="DCO19" s="3"/>
      <c r="DCP19" s="3"/>
      <c r="DCQ19" s="3"/>
      <c r="DCR19" s="3"/>
      <c r="DCS19" s="3"/>
      <c r="DCT19" s="3"/>
      <c r="DCU19" s="3"/>
      <c r="DCV19" s="3"/>
      <c r="DCW19" s="3"/>
      <c r="DCX19" s="3"/>
      <c r="DCY19" s="3"/>
      <c r="DCZ19" s="3"/>
      <c r="DDA19" s="3"/>
      <c r="DDB19" s="3"/>
      <c r="DDC19" s="3"/>
      <c r="DDD19" s="3"/>
      <c r="DDE19" s="3"/>
      <c r="DDF19" s="3"/>
      <c r="DDG19" s="3"/>
      <c r="DDH19" s="3"/>
      <c r="DDI19" s="3"/>
      <c r="DDJ19" s="3"/>
      <c r="DDK19" s="3"/>
      <c r="DDL19" s="3"/>
      <c r="DDM19" s="3"/>
      <c r="DDN19" s="3"/>
      <c r="DDO19" s="3"/>
      <c r="DDP19" s="3"/>
      <c r="DDQ19" s="3"/>
      <c r="DDR19" s="3"/>
      <c r="DDS19" s="3"/>
      <c r="DDT19" s="3"/>
      <c r="DDU19" s="3"/>
      <c r="DDV19" s="3"/>
      <c r="DDW19" s="3"/>
      <c r="DDX19" s="3"/>
      <c r="DDY19" s="3"/>
      <c r="DDZ19" s="3"/>
      <c r="DEA19" s="3"/>
      <c r="DEB19" s="3"/>
      <c r="DEC19" s="3"/>
      <c r="DED19" s="3"/>
      <c r="DEE19" s="3"/>
      <c r="DEF19" s="3"/>
      <c r="DEG19" s="3"/>
      <c r="DEH19" s="3"/>
      <c r="DEI19" s="3"/>
      <c r="DEJ19" s="3"/>
      <c r="DEK19" s="3"/>
      <c r="DEL19" s="3"/>
      <c r="DEM19" s="3"/>
      <c r="DEN19" s="3"/>
      <c r="DEO19" s="3"/>
      <c r="DEP19" s="3"/>
      <c r="DEQ19" s="3"/>
      <c r="DER19" s="3"/>
      <c r="DES19" s="3"/>
      <c r="DET19" s="3"/>
      <c r="DEU19" s="3"/>
      <c r="DEV19" s="3"/>
      <c r="DEW19" s="3"/>
      <c r="DEX19" s="3"/>
      <c r="DEY19" s="3"/>
      <c r="DEZ19" s="3"/>
      <c r="DFA19" s="3"/>
      <c r="DFB19" s="3"/>
      <c r="DFC19" s="3"/>
      <c r="DFD19" s="3"/>
      <c r="DFE19" s="3"/>
      <c r="DFF19" s="3"/>
      <c r="DFG19" s="3"/>
      <c r="DFH19" s="3"/>
      <c r="DFI19" s="3"/>
      <c r="DFJ19" s="3"/>
      <c r="DFK19" s="3"/>
      <c r="DFL19" s="3"/>
      <c r="DFM19" s="3"/>
      <c r="DFN19" s="3"/>
      <c r="DFO19" s="3"/>
      <c r="DFP19" s="3"/>
      <c r="DFQ19" s="3"/>
      <c r="DFR19" s="3"/>
      <c r="DFS19" s="3"/>
      <c r="DFT19" s="3"/>
      <c r="DFU19" s="3"/>
      <c r="DFV19" s="3"/>
      <c r="DFW19" s="3"/>
      <c r="DFX19" s="3"/>
      <c r="DFY19" s="3"/>
      <c r="DFZ19" s="3"/>
      <c r="DGA19" s="3"/>
      <c r="DGB19" s="3"/>
      <c r="DGC19" s="3"/>
      <c r="DGD19" s="3"/>
      <c r="DGE19" s="3"/>
      <c r="DGF19" s="3"/>
      <c r="DGG19" s="3"/>
      <c r="DGH19" s="3"/>
      <c r="DGI19" s="3"/>
      <c r="DGJ19" s="3"/>
      <c r="DGK19" s="3"/>
      <c r="DGL19" s="3"/>
      <c r="DGM19" s="3"/>
      <c r="DGN19" s="3"/>
      <c r="DGO19" s="3"/>
      <c r="DGP19" s="3"/>
      <c r="DGQ19" s="3"/>
      <c r="DGR19" s="3"/>
      <c r="DGS19" s="3"/>
      <c r="DGT19" s="3"/>
      <c r="DGU19" s="3"/>
      <c r="DGV19" s="3"/>
      <c r="DGW19" s="3"/>
      <c r="DGX19" s="3"/>
      <c r="DGY19" s="3"/>
      <c r="DGZ19" s="3"/>
      <c r="DHA19" s="3"/>
      <c r="DHB19" s="3"/>
      <c r="DHC19" s="3"/>
      <c r="DHD19" s="3"/>
      <c r="DHE19" s="3"/>
      <c r="DHF19" s="3"/>
      <c r="DHG19" s="3"/>
      <c r="DHH19" s="3"/>
      <c r="DHI19" s="3"/>
      <c r="DHJ19" s="3"/>
      <c r="DHK19" s="3"/>
      <c r="DHL19" s="3"/>
      <c r="DHM19" s="3"/>
      <c r="DHN19" s="3"/>
      <c r="DHO19" s="3"/>
      <c r="DHP19" s="3"/>
      <c r="DHQ19" s="3"/>
      <c r="DHR19" s="3"/>
      <c r="DHS19" s="3"/>
      <c r="DHT19" s="3"/>
      <c r="DHU19" s="3"/>
      <c r="DHV19" s="3"/>
      <c r="DHW19" s="3"/>
      <c r="DHX19" s="3"/>
      <c r="DHY19" s="3"/>
      <c r="DHZ19" s="3"/>
      <c r="DIA19" s="3"/>
      <c r="DIB19" s="3"/>
      <c r="DIC19" s="3"/>
      <c r="DID19" s="3"/>
      <c r="DIE19" s="3"/>
      <c r="DIF19" s="3"/>
      <c r="DIG19" s="3"/>
      <c r="DIH19" s="3"/>
      <c r="DII19" s="3"/>
      <c r="DIJ19" s="3"/>
      <c r="DIK19" s="3"/>
      <c r="DIL19" s="3"/>
      <c r="DIM19" s="3"/>
      <c r="DIN19" s="3"/>
      <c r="DIO19" s="3"/>
      <c r="DIP19" s="3"/>
      <c r="DIQ19" s="3"/>
      <c r="DIR19" s="3"/>
      <c r="DIS19" s="3"/>
      <c r="DIT19" s="3"/>
      <c r="DIU19" s="3"/>
      <c r="DIV19" s="3"/>
      <c r="DIW19" s="3"/>
      <c r="DIX19" s="3"/>
      <c r="DIY19" s="3"/>
      <c r="DIZ19" s="3"/>
      <c r="DJA19" s="3"/>
      <c r="DJB19" s="3"/>
      <c r="DJC19" s="3"/>
      <c r="DJD19" s="3"/>
      <c r="DJE19" s="3"/>
      <c r="DJF19" s="3"/>
      <c r="DJG19" s="3"/>
      <c r="DJH19" s="3"/>
      <c r="DJI19" s="3"/>
      <c r="DJJ19" s="3"/>
      <c r="DJK19" s="3"/>
      <c r="DJL19" s="3"/>
      <c r="DJM19" s="3"/>
      <c r="DJN19" s="3"/>
      <c r="DJO19" s="3"/>
      <c r="DJP19" s="3"/>
      <c r="DJQ19" s="3"/>
      <c r="DJR19" s="3"/>
      <c r="DJS19" s="3"/>
      <c r="DJT19" s="3"/>
      <c r="DJU19" s="3"/>
      <c r="DJV19" s="3"/>
      <c r="DJW19" s="3"/>
      <c r="DJX19" s="3"/>
      <c r="DJY19" s="3"/>
      <c r="DJZ19" s="3"/>
      <c r="DKA19" s="3"/>
      <c r="DKB19" s="3"/>
      <c r="DKC19" s="3"/>
      <c r="DKD19" s="3"/>
      <c r="DKE19" s="3"/>
      <c r="DKF19" s="3"/>
      <c r="DKG19" s="3"/>
      <c r="DKH19" s="3"/>
      <c r="DKI19" s="3"/>
      <c r="DKJ19" s="3"/>
      <c r="DKK19" s="3"/>
      <c r="DKL19" s="3"/>
      <c r="DKM19" s="3"/>
      <c r="DKN19" s="3"/>
      <c r="DKO19" s="3"/>
      <c r="DKP19" s="3"/>
      <c r="DKQ19" s="3"/>
      <c r="DKR19" s="3"/>
      <c r="DKS19" s="3"/>
      <c r="DKT19" s="3"/>
      <c r="DKU19" s="3"/>
      <c r="DKV19" s="3"/>
      <c r="DKW19" s="3"/>
      <c r="DKX19" s="3"/>
      <c r="DKY19" s="3"/>
      <c r="DKZ19" s="3"/>
      <c r="DLA19" s="3"/>
      <c r="DLB19" s="3"/>
      <c r="DLC19" s="3"/>
      <c r="DLD19" s="3"/>
      <c r="DLE19" s="3"/>
      <c r="DLF19" s="3"/>
      <c r="DLG19" s="3"/>
      <c r="DLH19" s="3"/>
      <c r="DLI19" s="3"/>
      <c r="DLJ19" s="3"/>
      <c r="DLK19" s="3"/>
      <c r="DLL19" s="3"/>
      <c r="DLM19" s="3"/>
      <c r="DLN19" s="3"/>
      <c r="DLO19" s="3"/>
      <c r="DLP19" s="3"/>
      <c r="DLQ19" s="3"/>
      <c r="DLR19" s="3"/>
      <c r="DLS19" s="3"/>
      <c r="DLT19" s="3"/>
      <c r="DLU19" s="3"/>
      <c r="DLV19" s="3"/>
      <c r="DLW19" s="3"/>
      <c r="DLX19" s="3"/>
      <c r="DLY19" s="3"/>
      <c r="DLZ19" s="3"/>
      <c r="DMA19" s="3"/>
      <c r="DMB19" s="3"/>
      <c r="DMC19" s="3"/>
      <c r="DMD19" s="3"/>
      <c r="DME19" s="3"/>
      <c r="DMF19" s="3"/>
      <c r="DMG19" s="3"/>
      <c r="DMH19" s="3"/>
      <c r="DMI19" s="3"/>
      <c r="DMJ19" s="3"/>
      <c r="DMK19" s="3"/>
      <c r="DML19" s="3"/>
      <c r="DMM19" s="3"/>
      <c r="DMN19" s="3"/>
      <c r="DMO19" s="3"/>
      <c r="DMP19" s="3"/>
      <c r="DMQ19" s="3"/>
      <c r="DMR19" s="3"/>
      <c r="DMS19" s="3"/>
      <c r="DMT19" s="3"/>
      <c r="DMU19" s="3"/>
      <c r="DMV19" s="3"/>
      <c r="DMW19" s="3"/>
      <c r="DMX19" s="3"/>
      <c r="DMY19" s="3"/>
      <c r="DMZ19" s="3"/>
      <c r="DNA19" s="3"/>
      <c r="DNB19" s="3"/>
      <c r="DNC19" s="3"/>
      <c r="DND19" s="3"/>
      <c r="DNE19" s="3"/>
      <c r="DNF19" s="3"/>
      <c r="DNG19" s="3"/>
      <c r="DNH19" s="3"/>
      <c r="DNI19" s="3"/>
      <c r="DNJ19" s="3"/>
      <c r="DNK19" s="3"/>
      <c r="DNL19" s="3"/>
      <c r="DNM19" s="3"/>
      <c r="DNN19" s="3"/>
      <c r="DNO19" s="3"/>
      <c r="DNP19" s="3"/>
      <c r="DNQ19" s="3"/>
      <c r="DNR19" s="3"/>
      <c r="DNS19" s="3"/>
      <c r="DNT19" s="3"/>
      <c r="DNU19" s="3"/>
      <c r="DNV19" s="3"/>
      <c r="DNW19" s="3"/>
      <c r="DNX19" s="3"/>
      <c r="DNY19" s="3"/>
      <c r="DNZ19" s="3"/>
      <c r="DOA19" s="3"/>
      <c r="DOB19" s="3"/>
      <c r="DOC19" s="3"/>
      <c r="DOD19" s="3"/>
      <c r="DOE19" s="3"/>
      <c r="DOF19" s="3"/>
      <c r="DOG19" s="3"/>
      <c r="DOH19" s="3"/>
      <c r="DOI19" s="3"/>
      <c r="DOJ19" s="3"/>
      <c r="DOK19" s="3"/>
      <c r="DOL19" s="3"/>
      <c r="DOM19" s="3"/>
      <c r="DON19" s="3"/>
      <c r="DOO19" s="3"/>
      <c r="DOP19" s="3"/>
      <c r="DOQ19" s="3"/>
      <c r="DOR19" s="3"/>
      <c r="DOS19" s="3"/>
      <c r="DOT19" s="3"/>
      <c r="DOU19" s="3"/>
      <c r="DOV19" s="3"/>
      <c r="DOW19" s="3"/>
      <c r="DOX19" s="3"/>
      <c r="DOY19" s="3"/>
      <c r="DOZ19" s="3"/>
      <c r="DPA19" s="3"/>
      <c r="DPB19" s="3"/>
      <c r="DPC19" s="3"/>
      <c r="DPD19" s="3"/>
      <c r="DPE19" s="3"/>
      <c r="DPF19" s="3"/>
      <c r="DPG19" s="3"/>
      <c r="DPH19" s="3"/>
      <c r="DPI19" s="3"/>
      <c r="DPJ19" s="3"/>
      <c r="DPK19" s="3"/>
      <c r="DPL19" s="3"/>
      <c r="DPM19" s="3"/>
      <c r="DPN19" s="3"/>
      <c r="DPO19" s="3"/>
      <c r="DPP19" s="3"/>
      <c r="DPQ19" s="3"/>
      <c r="DPR19" s="3"/>
      <c r="DPS19" s="3"/>
      <c r="DPT19" s="3"/>
      <c r="DPU19" s="3"/>
      <c r="DPV19" s="3"/>
      <c r="DPW19" s="3"/>
      <c r="DPX19" s="3"/>
      <c r="DPY19" s="3"/>
      <c r="DPZ19" s="3"/>
      <c r="DQA19" s="3"/>
      <c r="DQB19" s="3"/>
      <c r="DQC19" s="3"/>
      <c r="DQD19" s="3"/>
      <c r="DQE19" s="3"/>
      <c r="DQF19" s="3"/>
      <c r="DQG19" s="3"/>
      <c r="DQH19" s="3"/>
      <c r="DQI19" s="3"/>
      <c r="DQJ19" s="3"/>
      <c r="DQK19" s="3"/>
      <c r="DQL19" s="3"/>
      <c r="DQM19" s="3"/>
      <c r="DQN19" s="3"/>
      <c r="DQO19" s="3"/>
      <c r="DQP19" s="3"/>
      <c r="DQQ19" s="3"/>
      <c r="DQR19" s="3"/>
      <c r="DQS19" s="3"/>
      <c r="DQT19" s="3"/>
      <c r="DQU19" s="3"/>
      <c r="DQV19" s="3"/>
      <c r="DQW19" s="3"/>
      <c r="DQX19" s="3"/>
      <c r="DQY19" s="3"/>
      <c r="DQZ19" s="3"/>
      <c r="DRA19" s="3"/>
      <c r="DRB19" s="3"/>
      <c r="DRC19" s="3"/>
      <c r="DRD19" s="3"/>
      <c r="DRE19" s="3"/>
      <c r="DRF19" s="3"/>
      <c r="DRG19" s="3"/>
      <c r="DRH19" s="3"/>
      <c r="DRI19" s="3"/>
      <c r="DRJ19" s="3"/>
      <c r="DRK19" s="3"/>
      <c r="DRL19" s="3"/>
      <c r="DRM19" s="3"/>
      <c r="DRN19" s="3"/>
      <c r="DRO19" s="3"/>
      <c r="DRP19" s="3"/>
      <c r="DRQ19" s="3"/>
      <c r="DRR19" s="3"/>
      <c r="DRS19" s="3"/>
      <c r="DRT19" s="3"/>
      <c r="DRU19" s="3"/>
      <c r="DRV19" s="3"/>
      <c r="DRW19" s="3"/>
      <c r="DRX19" s="3"/>
      <c r="DRY19" s="3"/>
      <c r="DRZ19" s="3"/>
      <c r="DSA19" s="3"/>
      <c r="DSB19" s="3"/>
      <c r="DSC19" s="3"/>
      <c r="DSD19" s="3"/>
      <c r="DSE19" s="3"/>
      <c r="DSF19" s="3"/>
      <c r="DSG19" s="3"/>
      <c r="DSH19" s="3"/>
      <c r="DSI19" s="3"/>
      <c r="DSJ19" s="3"/>
      <c r="DSK19" s="3"/>
      <c r="DSL19" s="3"/>
      <c r="DSM19" s="3"/>
      <c r="DSN19" s="3"/>
      <c r="DSO19" s="3"/>
      <c r="DSP19" s="3"/>
      <c r="DSQ19" s="3"/>
      <c r="DSR19" s="3"/>
      <c r="DSS19" s="3"/>
      <c r="DST19" s="3"/>
      <c r="DSU19" s="3"/>
      <c r="DSV19" s="3"/>
      <c r="DSW19" s="3"/>
      <c r="DSX19" s="3"/>
      <c r="DSY19" s="3"/>
      <c r="DSZ19" s="3"/>
      <c r="DTA19" s="3"/>
      <c r="DTB19" s="3"/>
      <c r="DTC19" s="3"/>
      <c r="DTD19" s="3"/>
      <c r="DTE19" s="3"/>
      <c r="DTF19" s="3"/>
      <c r="DTG19" s="3"/>
      <c r="DTH19" s="3"/>
      <c r="DTI19" s="3"/>
      <c r="DTJ19" s="3"/>
      <c r="DTK19" s="3"/>
      <c r="DTL19" s="3"/>
      <c r="DTM19" s="3"/>
      <c r="DTN19" s="3"/>
      <c r="DTO19" s="3"/>
      <c r="DTP19" s="3"/>
      <c r="DTQ19" s="3"/>
      <c r="DTR19" s="3"/>
      <c r="DTS19" s="3"/>
      <c r="DTT19" s="3"/>
      <c r="DTU19" s="3"/>
      <c r="DTV19" s="3"/>
      <c r="DTW19" s="3"/>
      <c r="DTX19" s="3"/>
      <c r="DTY19" s="3"/>
      <c r="DTZ19" s="3"/>
      <c r="DUA19" s="3"/>
      <c r="DUB19" s="3"/>
      <c r="DUC19" s="3"/>
      <c r="DUD19" s="3"/>
      <c r="DUE19" s="3"/>
      <c r="DUF19" s="3"/>
      <c r="DUG19" s="3"/>
      <c r="DUH19" s="3"/>
      <c r="DUI19" s="3"/>
      <c r="DUJ19" s="3"/>
      <c r="DUK19" s="3"/>
      <c r="DUL19" s="3"/>
      <c r="DUM19" s="3"/>
      <c r="DUN19" s="3"/>
      <c r="DUO19" s="3"/>
      <c r="DUP19" s="3"/>
      <c r="DUQ19" s="3"/>
      <c r="DUR19" s="3"/>
      <c r="DUS19" s="3"/>
      <c r="DUT19" s="3"/>
      <c r="DUU19" s="3"/>
      <c r="DUV19" s="3"/>
      <c r="DUW19" s="3"/>
      <c r="DUX19" s="3"/>
      <c r="DUY19" s="3"/>
      <c r="DUZ19" s="3"/>
      <c r="DVA19" s="3"/>
      <c r="DVB19" s="3"/>
      <c r="DVC19" s="3"/>
      <c r="DVD19" s="3"/>
      <c r="DVE19" s="3"/>
      <c r="DVF19" s="3"/>
      <c r="DVG19" s="3"/>
      <c r="DVH19" s="3"/>
      <c r="DVI19" s="3"/>
      <c r="DVJ19" s="3"/>
      <c r="DVK19" s="3"/>
      <c r="DVL19" s="3"/>
      <c r="DVM19" s="3"/>
      <c r="DVN19" s="3"/>
      <c r="DVO19" s="3"/>
      <c r="DVP19" s="3"/>
      <c r="DVQ19" s="3"/>
      <c r="DVR19" s="3"/>
      <c r="DVS19" s="3"/>
      <c r="DVT19" s="3"/>
      <c r="DVU19" s="3"/>
      <c r="DVV19" s="3"/>
      <c r="DVW19" s="3"/>
      <c r="DVX19" s="3"/>
      <c r="DVY19" s="3"/>
      <c r="DVZ19" s="3"/>
      <c r="DWA19" s="3"/>
      <c r="DWB19" s="3"/>
      <c r="DWC19" s="3"/>
      <c r="DWD19" s="3"/>
      <c r="DWE19" s="3"/>
      <c r="DWF19" s="3"/>
      <c r="DWG19" s="3"/>
      <c r="DWH19" s="3"/>
      <c r="DWI19" s="3"/>
      <c r="DWJ19" s="3"/>
      <c r="DWK19" s="3"/>
      <c r="DWL19" s="3"/>
      <c r="DWM19" s="3"/>
      <c r="DWN19" s="3"/>
      <c r="DWO19" s="3"/>
      <c r="DWP19" s="3"/>
      <c r="DWQ19" s="3"/>
      <c r="DWR19" s="3"/>
      <c r="DWS19" s="3"/>
      <c r="DWT19" s="3"/>
      <c r="DWU19" s="3"/>
      <c r="DWV19" s="3"/>
      <c r="DWW19" s="3"/>
      <c r="DWX19" s="3"/>
      <c r="DWY19" s="3"/>
      <c r="DWZ19" s="3"/>
      <c r="DXA19" s="3"/>
      <c r="DXB19" s="3"/>
      <c r="DXC19" s="3"/>
      <c r="DXD19" s="3"/>
      <c r="DXE19" s="3"/>
      <c r="DXF19" s="3"/>
      <c r="DXG19" s="3"/>
      <c r="DXH19" s="3"/>
      <c r="DXI19" s="3"/>
      <c r="DXJ19" s="3"/>
      <c r="DXK19" s="3"/>
      <c r="DXL19" s="3"/>
      <c r="DXM19" s="3"/>
      <c r="DXN19" s="3"/>
      <c r="DXO19" s="3"/>
      <c r="DXP19" s="3"/>
      <c r="DXQ19" s="3"/>
      <c r="DXR19" s="3"/>
      <c r="DXS19" s="3"/>
      <c r="DXT19" s="3"/>
      <c r="DXU19" s="3"/>
      <c r="DXV19" s="3"/>
      <c r="DXW19" s="3"/>
      <c r="DXX19" s="3"/>
      <c r="DXY19" s="3"/>
      <c r="DXZ19" s="3"/>
      <c r="DYA19" s="3"/>
      <c r="DYB19" s="3"/>
      <c r="DYC19" s="3"/>
      <c r="DYD19" s="3"/>
      <c r="DYE19" s="3"/>
      <c r="DYF19" s="3"/>
      <c r="DYG19" s="3"/>
      <c r="DYH19" s="3"/>
      <c r="DYI19" s="3"/>
      <c r="DYJ19" s="3"/>
      <c r="DYK19" s="3"/>
      <c r="DYL19" s="3"/>
      <c r="DYM19" s="3"/>
      <c r="DYN19" s="3"/>
      <c r="DYO19" s="3"/>
      <c r="DYP19" s="3"/>
      <c r="DYQ19" s="3"/>
      <c r="DYR19" s="3"/>
      <c r="DYS19" s="3"/>
      <c r="DYT19" s="3"/>
      <c r="DYU19" s="3"/>
      <c r="DYV19" s="3"/>
      <c r="DYW19" s="3"/>
      <c r="DYX19" s="3"/>
      <c r="DYY19" s="3"/>
      <c r="DYZ19" s="3"/>
      <c r="DZA19" s="3"/>
      <c r="DZB19" s="3"/>
      <c r="DZC19" s="3"/>
      <c r="DZD19" s="3"/>
      <c r="DZE19" s="3"/>
      <c r="DZF19" s="3"/>
      <c r="DZG19" s="3"/>
      <c r="DZH19" s="3"/>
      <c r="DZI19" s="3"/>
      <c r="DZJ19" s="3"/>
      <c r="DZK19" s="3"/>
      <c r="DZL19" s="3"/>
      <c r="DZM19" s="3"/>
      <c r="DZN19" s="3"/>
      <c r="DZO19" s="3"/>
      <c r="DZP19" s="3"/>
      <c r="DZQ19" s="3"/>
      <c r="DZR19" s="3"/>
      <c r="DZS19" s="3"/>
      <c r="DZT19" s="3"/>
      <c r="DZU19" s="3"/>
      <c r="DZV19" s="3"/>
      <c r="DZW19" s="3"/>
      <c r="DZX19" s="3"/>
      <c r="DZY19" s="3"/>
      <c r="DZZ19" s="3"/>
      <c r="EAA19" s="3"/>
      <c r="EAB19" s="3"/>
      <c r="EAC19" s="3"/>
      <c r="EAD19" s="3"/>
      <c r="EAE19" s="3"/>
      <c r="EAF19" s="3"/>
      <c r="EAG19" s="3"/>
      <c r="EAH19" s="3"/>
      <c r="EAI19" s="3"/>
      <c r="EAJ19" s="3"/>
      <c r="EAK19" s="3"/>
      <c r="EAL19" s="3"/>
      <c r="EAM19" s="3"/>
      <c r="EAN19" s="3"/>
      <c r="EAO19" s="3"/>
      <c r="EAP19" s="3"/>
      <c r="EAQ19" s="3"/>
      <c r="EAR19" s="3"/>
      <c r="EAS19" s="3"/>
      <c r="EAT19" s="3"/>
      <c r="EAU19" s="3"/>
      <c r="EAV19" s="3"/>
      <c r="EAW19" s="3"/>
      <c r="EAX19" s="3"/>
      <c r="EAY19" s="3"/>
      <c r="EAZ19" s="3"/>
      <c r="EBA19" s="3"/>
      <c r="EBB19" s="3"/>
      <c r="EBC19" s="3"/>
      <c r="EBD19" s="3"/>
      <c r="EBE19" s="3"/>
      <c r="EBF19" s="3"/>
      <c r="EBG19" s="3"/>
      <c r="EBH19" s="3"/>
      <c r="EBI19" s="3"/>
      <c r="EBJ19" s="3"/>
      <c r="EBK19" s="3"/>
      <c r="EBL19" s="3"/>
      <c r="EBM19" s="3"/>
      <c r="EBN19" s="3"/>
      <c r="EBO19" s="3"/>
      <c r="EBP19" s="3"/>
      <c r="EBQ19" s="3"/>
      <c r="EBR19" s="3"/>
      <c r="EBS19" s="3"/>
      <c r="EBT19" s="3"/>
      <c r="EBU19" s="3"/>
      <c r="EBV19" s="3"/>
      <c r="EBW19" s="3"/>
      <c r="EBX19" s="3"/>
      <c r="EBY19" s="3"/>
      <c r="EBZ19" s="3"/>
      <c r="ECA19" s="3"/>
      <c r="ECB19" s="3"/>
      <c r="ECC19" s="3"/>
      <c r="ECD19" s="3"/>
      <c r="ECE19" s="3"/>
      <c r="ECF19" s="3"/>
      <c r="ECG19" s="3"/>
      <c r="ECH19" s="3"/>
      <c r="ECI19" s="3"/>
      <c r="ECJ19" s="3"/>
      <c r="ECK19" s="3"/>
      <c r="ECL19" s="3"/>
      <c r="ECM19" s="3"/>
      <c r="ECN19" s="3"/>
      <c r="ECO19" s="3"/>
      <c r="ECP19" s="3"/>
      <c r="ECQ19" s="3"/>
      <c r="ECR19" s="3"/>
      <c r="ECS19" s="3"/>
      <c r="ECT19" s="3"/>
      <c r="ECU19" s="3"/>
      <c r="ECV19" s="3"/>
      <c r="ECW19" s="3"/>
      <c r="ECX19" s="3"/>
      <c r="ECY19" s="3"/>
      <c r="ECZ19" s="3"/>
      <c r="EDA19" s="3"/>
      <c r="EDB19" s="3"/>
      <c r="EDC19" s="3"/>
      <c r="EDD19" s="3"/>
      <c r="EDE19" s="3"/>
      <c r="EDF19" s="3"/>
      <c r="EDG19" s="3"/>
      <c r="EDH19" s="3"/>
      <c r="EDI19" s="3"/>
      <c r="EDJ19" s="3"/>
      <c r="EDK19" s="3"/>
      <c r="EDL19" s="3"/>
      <c r="EDM19" s="3"/>
      <c r="EDN19" s="3"/>
      <c r="EDO19" s="3"/>
      <c r="EDP19" s="3"/>
      <c r="EDQ19" s="3"/>
      <c r="EDR19" s="3"/>
      <c r="EDS19" s="3"/>
      <c r="EDT19" s="3"/>
      <c r="EDU19" s="3"/>
      <c r="EDV19" s="3"/>
      <c r="EDW19" s="3"/>
      <c r="EDX19" s="3"/>
      <c r="EDY19" s="3"/>
      <c r="EDZ19" s="3"/>
      <c r="EEA19" s="3"/>
      <c r="EEB19" s="3"/>
      <c r="EEC19" s="3"/>
      <c r="EED19" s="3"/>
      <c r="EEE19" s="3"/>
      <c r="EEF19" s="3"/>
      <c r="EEG19" s="3"/>
      <c r="EEH19" s="3"/>
      <c r="EEI19" s="3"/>
      <c r="EEJ19" s="3"/>
      <c r="EEK19" s="3"/>
      <c r="EEL19" s="3"/>
      <c r="EEM19" s="3"/>
      <c r="EEN19" s="3"/>
      <c r="EEO19" s="3"/>
      <c r="EEP19" s="3"/>
      <c r="EEQ19" s="3"/>
      <c r="EER19" s="3"/>
      <c r="EES19" s="3"/>
      <c r="EET19" s="3"/>
      <c r="EEU19" s="3"/>
      <c r="EEV19" s="3"/>
      <c r="EEW19" s="3"/>
      <c r="EEX19" s="3"/>
      <c r="EEY19" s="3"/>
      <c r="EEZ19" s="3"/>
      <c r="EFA19" s="3"/>
      <c r="EFB19" s="3"/>
      <c r="EFC19" s="3"/>
      <c r="EFD19" s="3"/>
      <c r="EFE19" s="3"/>
      <c r="EFF19" s="3"/>
      <c r="EFG19" s="3"/>
      <c r="EFH19" s="3"/>
      <c r="EFI19" s="3"/>
      <c r="EFJ19" s="3"/>
      <c r="EFK19" s="3"/>
      <c r="EFL19" s="3"/>
      <c r="EFM19" s="3"/>
      <c r="EFN19" s="3"/>
      <c r="EFO19" s="3"/>
      <c r="EFP19" s="3"/>
      <c r="EFQ19" s="3"/>
      <c r="EFR19" s="3"/>
      <c r="EFS19" s="3"/>
      <c r="EFT19" s="3"/>
      <c r="EFU19" s="3"/>
      <c r="EFV19" s="3"/>
      <c r="EFW19" s="3"/>
      <c r="EFX19" s="3"/>
      <c r="EFY19" s="3"/>
      <c r="EFZ19" s="3"/>
      <c r="EGA19" s="3"/>
      <c r="EGB19" s="3"/>
      <c r="EGC19" s="3"/>
      <c r="EGD19" s="3"/>
      <c r="EGE19" s="3"/>
      <c r="EGF19" s="3"/>
      <c r="EGG19" s="3"/>
      <c r="EGH19" s="3"/>
      <c r="EGI19" s="3"/>
      <c r="EGJ19" s="3"/>
      <c r="EGK19" s="3"/>
      <c r="EGL19" s="3"/>
      <c r="EGM19" s="3"/>
      <c r="EGN19" s="3"/>
      <c r="EGO19" s="3"/>
      <c r="EGP19" s="3"/>
      <c r="EGQ19" s="3"/>
      <c r="EGR19" s="3"/>
      <c r="EGS19" s="3"/>
      <c r="EGT19" s="3"/>
      <c r="EGU19" s="3"/>
      <c r="EGV19" s="3"/>
      <c r="EGW19" s="3"/>
      <c r="EGX19" s="3"/>
      <c r="EGY19" s="3"/>
      <c r="EGZ19" s="3"/>
      <c r="EHA19" s="3"/>
      <c r="EHB19" s="3"/>
      <c r="EHC19" s="3"/>
      <c r="EHD19" s="3"/>
      <c r="EHE19" s="3"/>
      <c r="EHF19" s="3"/>
      <c r="EHG19" s="3"/>
      <c r="EHH19" s="3"/>
      <c r="EHI19" s="3"/>
      <c r="EHJ19" s="3"/>
      <c r="EHK19" s="3"/>
      <c r="EHL19" s="3"/>
      <c r="EHM19" s="3"/>
      <c r="EHN19" s="3"/>
      <c r="EHO19" s="3"/>
      <c r="EHP19" s="3"/>
      <c r="EHQ19" s="3"/>
      <c r="EHR19" s="3"/>
      <c r="EHS19" s="3"/>
      <c r="EHT19" s="3"/>
      <c r="EHU19" s="3"/>
      <c r="EHV19" s="3"/>
      <c r="EHW19" s="3"/>
      <c r="EHX19" s="3"/>
      <c r="EHY19" s="3"/>
      <c r="EHZ19" s="3"/>
      <c r="EIA19" s="3"/>
      <c r="EIB19" s="3"/>
      <c r="EIC19" s="3"/>
      <c r="EID19" s="3"/>
      <c r="EIE19" s="3"/>
      <c r="EIF19" s="3"/>
      <c r="EIG19" s="3"/>
      <c r="EIH19" s="3"/>
      <c r="EII19" s="3"/>
      <c r="EIJ19" s="3"/>
      <c r="EIK19" s="3"/>
      <c r="EIL19" s="3"/>
      <c r="EIM19" s="3"/>
      <c r="EIN19" s="3"/>
      <c r="EIO19" s="3"/>
      <c r="EIP19" s="3"/>
      <c r="EIQ19" s="3"/>
      <c r="EIR19" s="3"/>
      <c r="EIS19" s="3"/>
      <c r="EIT19" s="3"/>
      <c r="EIU19" s="3"/>
      <c r="EIV19" s="3"/>
      <c r="EIW19" s="3"/>
      <c r="EIX19" s="3"/>
      <c r="EIY19" s="3"/>
      <c r="EIZ19" s="3"/>
      <c r="EJA19" s="3"/>
      <c r="EJB19" s="3"/>
      <c r="EJC19" s="3"/>
      <c r="EJD19" s="3"/>
      <c r="EJE19" s="3"/>
      <c r="EJF19" s="3"/>
      <c r="EJG19" s="3"/>
      <c r="EJH19" s="3"/>
      <c r="EJI19" s="3"/>
      <c r="EJJ19" s="3"/>
      <c r="EJK19" s="3"/>
      <c r="EJL19" s="3"/>
      <c r="EJM19" s="3"/>
      <c r="EJN19" s="3"/>
      <c r="EJO19" s="3"/>
      <c r="EJP19" s="3"/>
      <c r="EJQ19" s="3"/>
      <c r="EJR19" s="3"/>
      <c r="EJS19" s="3"/>
      <c r="EJT19" s="3"/>
      <c r="EJU19" s="3"/>
      <c r="EJV19" s="3"/>
      <c r="EJW19" s="3"/>
      <c r="EJX19" s="3"/>
      <c r="EJY19" s="3"/>
      <c r="EJZ19" s="3"/>
      <c r="EKA19" s="3"/>
      <c r="EKB19" s="3"/>
      <c r="EKC19" s="3"/>
      <c r="EKD19" s="3"/>
      <c r="EKE19" s="3"/>
      <c r="EKF19" s="3"/>
      <c r="EKG19" s="3"/>
      <c r="EKH19" s="3"/>
      <c r="EKI19" s="3"/>
      <c r="EKJ19" s="3"/>
      <c r="EKK19" s="3"/>
      <c r="EKL19" s="3"/>
      <c r="EKM19" s="3"/>
      <c r="EKN19" s="3"/>
      <c r="EKO19" s="3"/>
      <c r="EKP19" s="3"/>
      <c r="EKQ19" s="3"/>
      <c r="EKR19" s="3"/>
      <c r="EKS19" s="3"/>
      <c r="EKT19" s="3"/>
      <c r="EKU19" s="3"/>
      <c r="EKV19" s="3"/>
      <c r="EKW19" s="3"/>
      <c r="EKX19" s="3"/>
      <c r="EKY19" s="3"/>
      <c r="EKZ19" s="3"/>
      <c r="ELA19" s="3"/>
      <c r="ELB19" s="3"/>
      <c r="ELC19" s="3"/>
      <c r="ELD19" s="3"/>
      <c r="ELE19" s="3"/>
      <c r="ELF19" s="3"/>
      <c r="ELG19" s="3"/>
      <c r="ELH19" s="3"/>
      <c r="ELI19" s="3"/>
      <c r="ELJ19" s="3"/>
      <c r="ELK19" s="3"/>
      <c r="ELL19" s="3"/>
      <c r="ELM19" s="3"/>
      <c r="ELN19" s="3"/>
      <c r="ELO19" s="3"/>
      <c r="ELP19" s="3"/>
      <c r="ELQ19" s="3"/>
      <c r="ELR19" s="3"/>
      <c r="ELS19" s="3"/>
      <c r="ELT19" s="3"/>
      <c r="ELU19" s="3"/>
      <c r="ELV19" s="3"/>
      <c r="ELW19" s="3"/>
      <c r="ELX19" s="3"/>
      <c r="ELY19" s="3"/>
      <c r="ELZ19" s="3"/>
      <c r="EMA19" s="3"/>
      <c r="EMB19" s="3"/>
      <c r="EMC19" s="3"/>
      <c r="EMD19" s="3"/>
      <c r="EME19" s="3"/>
      <c r="EMF19" s="3"/>
      <c r="EMG19" s="3"/>
      <c r="EMH19" s="3"/>
      <c r="EMI19" s="3"/>
      <c r="EMJ19" s="3"/>
      <c r="EMK19" s="3"/>
      <c r="EML19" s="3"/>
      <c r="EMM19" s="3"/>
      <c r="EMN19" s="3"/>
      <c r="EMO19" s="3"/>
      <c r="EMP19" s="3"/>
      <c r="EMQ19" s="3"/>
      <c r="EMR19" s="3"/>
      <c r="EMS19" s="3"/>
      <c r="EMT19" s="3"/>
      <c r="EMU19" s="3"/>
      <c r="EMV19" s="3"/>
      <c r="EMW19" s="3"/>
      <c r="EMX19" s="3"/>
      <c r="EMY19" s="3"/>
      <c r="EMZ19" s="3"/>
      <c r="ENA19" s="3"/>
      <c r="ENB19" s="3"/>
      <c r="ENC19" s="3"/>
      <c r="END19" s="3"/>
      <c r="ENE19" s="3"/>
      <c r="ENF19" s="3"/>
      <c r="ENG19" s="3"/>
      <c r="ENH19" s="3"/>
      <c r="ENI19" s="3"/>
      <c r="ENJ19" s="3"/>
      <c r="ENK19" s="3"/>
      <c r="ENL19" s="3"/>
      <c r="ENM19" s="3"/>
      <c r="ENN19" s="3"/>
      <c r="ENO19" s="3"/>
      <c r="ENP19" s="3"/>
      <c r="ENQ19" s="3"/>
      <c r="ENR19" s="3"/>
      <c r="ENS19" s="3"/>
      <c r="ENT19" s="3"/>
      <c r="ENU19" s="3"/>
      <c r="ENV19" s="3"/>
      <c r="ENW19" s="3"/>
      <c r="ENX19" s="3"/>
      <c r="ENY19" s="3"/>
      <c r="ENZ19" s="3"/>
      <c r="EOA19" s="3"/>
      <c r="EOB19" s="3"/>
      <c r="EOC19" s="3"/>
      <c r="EOD19" s="3"/>
      <c r="EOE19" s="3"/>
      <c r="EOF19" s="3"/>
      <c r="EOG19" s="3"/>
      <c r="EOH19" s="3"/>
      <c r="EOI19" s="3"/>
      <c r="EOJ19" s="3"/>
      <c r="EOK19" s="3"/>
      <c r="EOL19" s="3"/>
      <c r="EOM19" s="3"/>
      <c r="EON19" s="3"/>
      <c r="EOO19" s="3"/>
      <c r="EOP19" s="3"/>
      <c r="EOQ19" s="3"/>
      <c r="EOR19" s="3"/>
      <c r="EOS19" s="3"/>
      <c r="EOT19" s="3"/>
      <c r="EOU19" s="3"/>
      <c r="EOV19" s="3"/>
      <c r="EOW19" s="3"/>
      <c r="EOX19" s="3"/>
      <c r="EOY19" s="3"/>
      <c r="EOZ19" s="3"/>
      <c r="EPA19" s="3"/>
      <c r="EPB19" s="3"/>
      <c r="EPC19" s="3"/>
      <c r="EPD19" s="3"/>
      <c r="EPE19" s="3"/>
      <c r="EPF19" s="3"/>
      <c r="EPG19" s="3"/>
      <c r="EPH19" s="3"/>
      <c r="EPI19" s="3"/>
      <c r="EPJ19" s="3"/>
      <c r="EPK19" s="3"/>
      <c r="EPL19" s="3"/>
      <c r="EPM19" s="3"/>
      <c r="EPN19" s="3"/>
      <c r="EPO19" s="3"/>
      <c r="EPP19" s="3"/>
      <c r="EPQ19" s="3"/>
      <c r="EPR19" s="3"/>
      <c r="EPS19" s="3"/>
      <c r="EPT19" s="3"/>
      <c r="EPU19" s="3"/>
      <c r="EPV19" s="3"/>
      <c r="EPW19" s="3"/>
      <c r="EPX19" s="3"/>
      <c r="EPY19" s="3"/>
      <c r="EPZ19" s="3"/>
      <c r="EQA19" s="3"/>
      <c r="EQB19" s="3"/>
      <c r="EQC19" s="3"/>
      <c r="EQD19" s="3"/>
      <c r="EQE19" s="3"/>
      <c r="EQF19" s="3"/>
      <c r="EQG19" s="3"/>
      <c r="EQH19" s="3"/>
      <c r="EQI19" s="3"/>
      <c r="EQJ19" s="3"/>
      <c r="EQK19" s="3"/>
      <c r="EQL19" s="3"/>
      <c r="EQM19" s="3"/>
      <c r="EQN19" s="3"/>
      <c r="EQO19" s="3"/>
      <c r="EQP19" s="3"/>
      <c r="EQQ19" s="3"/>
      <c r="EQR19" s="3"/>
      <c r="EQS19" s="3"/>
      <c r="EQT19" s="3"/>
      <c r="EQU19" s="3"/>
      <c r="EQV19" s="3"/>
      <c r="EQW19" s="3"/>
      <c r="EQX19" s="3"/>
      <c r="EQY19" s="3"/>
      <c r="EQZ19" s="3"/>
      <c r="ERA19" s="3"/>
      <c r="ERB19" s="3"/>
      <c r="ERC19" s="3"/>
      <c r="ERD19" s="3"/>
      <c r="ERE19" s="3"/>
      <c r="ERF19" s="3"/>
      <c r="ERG19" s="3"/>
      <c r="ERH19" s="3"/>
      <c r="ERI19" s="3"/>
      <c r="ERJ19" s="3"/>
      <c r="ERK19" s="3"/>
      <c r="ERL19" s="3"/>
      <c r="ERM19" s="3"/>
      <c r="ERN19" s="3"/>
      <c r="ERO19" s="3"/>
      <c r="ERP19" s="3"/>
      <c r="ERQ19" s="3"/>
      <c r="ERR19" s="3"/>
      <c r="ERS19" s="3"/>
      <c r="ERT19" s="3"/>
      <c r="ERU19" s="3"/>
      <c r="ERV19" s="3"/>
      <c r="ERW19" s="3"/>
      <c r="ERX19" s="3"/>
      <c r="ERY19" s="3"/>
      <c r="ERZ19" s="3"/>
      <c r="ESA19" s="3"/>
      <c r="ESB19" s="3"/>
      <c r="ESC19" s="3"/>
      <c r="ESD19" s="3"/>
      <c r="ESE19" s="3"/>
      <c r="ESF19" s="3"/>
      <c r="ESG19" s="3"/>
      <c r="ESH19" s="3"/>
      <c r="ESI19" s="3"/>
      <c r="ESJ19" s="3"/>
      <c r="ESK19" s="3"/>
      <c r="ESL19" s="3"/>
      <c r="ESM19" s="3"/>
      <c r="ESN19" s="3"/>
      <c r="ESO19" s="3"/>
      <c r="ESP19" s="3"/>
      <c r="ESQ19" s="3"/>
      <c r="ESR19" s="3"/>
      <c r="ESS19" s="3"/>
      <c r="EST19" s="3"/>
      <c r="ESU19" s="3"/>
      <c r="ESV19" s="3"/>
      <c r="ESW19" s="3"/>
      <c r="ESX19" s="3"/>
      <c r="ESY19" s="3"/>
      <c r="ESZ19" s="3"/>
      <c r="ETA19" s="3"/>
      <c r="ETB19" s="3"/>
      <c r="ETC19" s="3"/>
      <c r="ETD19" s="3"/>
      <c r="ETE19" s="3"/>
      <c r="ETF19" s="3"/>
      <c r="ETG19" s="3"/>
      <c r="ETH19" s="3"/>
      <c r="ETI19" s="3"/>
      <c r="ETJ19" s="3"/>
      <c r="ETK19" s="3"/>
      <c r="ETL19" s="3"/>
      <c r="ETM19" s="3"/>
      <c r="ETN19" s="3"/>
      <c r="ETO19" s="3"/>
      <c r="ETP19" s="3"/>
      <c r="ETQ19" s="3"/>
      <c r="ETR19" s="3"/>
      <c r="ETS19" s="3"/>
      <c r="ETT19" s="3"/>
      <c r="ETU19" s="3"/>
      <c r="ETV19" s="3"/>
      <c r="ETW19" s="3"/>
      <c r="ETX19" s="3"/>
      <c r="ETY19" s="3"/>
      <c r="ETZ19" s="3"/>
      <c r="EUA19" s="3"/>
      <c r="EUB19" s="3"/>
      <c r="EUC19" s="3"/>
      <c r="EUD19" s="3"/>
      <c r="EUE19" s="3"/>
      <c r="EUF19" s="3"/>
      <c r="EUG19" s="3"/>
      <c r="EUH19" s="3"/>
      <c r="EUI19" s="3"/>
      <c r="EUJ19" s="3"/>
      <c r="EUK19" s="3"/>
      <c r="EUL19" s="3"/>
      <c r="EUM19" s="3"/>
      <c r="EUN19" s="3"/>
      <c r="EUO19" s="3"/>
      <c r="EUP19" s="3"/>
      <c r="EUQ19" s="3"/>
      <c r="EUR19" s="3"/>
      <c r="EUS19" s="3"/>
      <c r="EUT19" s="3"/>
      <c r="EUU19" s="3"/>
      <c r="EUV19" s="3"/>
      <c r="EUW19" s="3"/>
      <c r="EUX19" s="3"/>
      <c r="EUY19" s="3"/>
      <c r="EUZ19" s="3"/>
      <c r="EVA19" s="3"/>
      <c r="EVB19" s="3"/>
      <c r="EVC19" s="3"/>
      <c r="EVD19" s="3"/>
      <c r="EVE19" s="3"/>
      <c r="EVF19" s="3"/>
      <c r="EVG19" s="3"/>
      <c r="EVH19" s="3"/>
      <c r="EVI19" s="3"/>
      <c r="EVJ19" s="3"/>
      <c r="EVK19" s="3"/>
      <c r="EVL19" s="3"/>
      <c r="EVM19" s="3"/>
      <c r="EVN19" s="3"/>
      <c r="EVO19" s="3"/>
      <c r="EVP19" s="3"/>
      <c r="EVQ19" s="3"/>
      <c r="EVR19" s="3"/>
      <c r="EVS19" s="3"/>
      <c r="EVT19" s="3"/>
      <c r="EVU19" s="3"/>
      <c r="EVV19" s="3"/>
      <c r="EVW19" s="3"/>
      <c r="EVX19" s="3"/>
      <c r="EVY19" s="3"/>
      <c r="EVZ19" s="3"/>
      <c r="EWA19" s="3"/>
      <c r="EWB19" s="3"/>
      <c r="EWC19" s="3"/>
      <c r="EWD19" s="3"/>
      <c r="EWE19" s="3"/>
      <c r="EWF19" s="3"/>
      <c r="EWG19" s="3"/>
      <c r="EWH19" s="3"/>
      <c r="EWI19" s="3"/>
      <c r="EWJ19" s="3"/>
      <c r="EWK19" s="3"/>
      <c r="EWL19" s="3"/>
      <c r="EWM19" s="3"/>
      <c r="EWN19" s="3"/>
      <c r="EWO19" s="3"/>
      <c r="EWP19" s="3"/>
      <c r="EWQ19" s="3"/>
      <c r="EWR19" s="3"/>
      <c r="EWS19" s="3"/>
      <c r="EWT19" s="3"/>
      <c r="EWU19" s="3"/>
      <c r="EWV19" s="3"/>
      <c r="EWW19" s="3"/>
      <c r="EWX19" s="3"/>
      <c r="EWY19" s="3"/>
      <c r="EWZ19" s="3"/>
      <c r="EXA19" s="3"/>
      <c r="EXB19" s="3"/>
      <c r="EXC19" s="3"/>
      <c r="EXD19" s="3"/>
      <c r="EXE19" s="3"/>
      <c r="EXF19" s="3"/>
      <c r="EXG19" s="3"/>
      <c r="EXH19" s="3"/>
      <c r="EXI19" s="3"/>
      <c r="EXJ19" s="3"/>
      <c r="EXK19" s="3"/>
      <c r="EXL19" s="3"/>
      <c r="EXM19" s="3"/>
      <c r="EXN19" s="3"/>
      <c r="EXO19" s="3"/>
      <c r="EXP19" s="3"/>
      <c r="EXQ19" s="3"/>
      <c r="EXR19" s="3"/>
      <c r="EXS19" s="3"/>
      <c r="EXT19" s="3"/>
      <c r="EXU19" s="3"/>
      <c r="EXV19" s="3"/>
      <c r="EXW19" s="3"/>
      <c r="EXX19" s="3"/>
      <c r="EXY19" s="3"/>
      <c r="EXZ19" s="3"/>
      <c r="EYA19" s="3"/>
      <c r="EYB19" s="3"/>
      <c r="EYC19" s="3"/>
      <c r="EYD19" s="3"/>
      <c r="EYE19" s="3"/>
      <c r="EYF19" s="3"/>
      <c r="EYG19" s="3"/>
      <c r="EYH19" s="3"/>
      <c r="EYI19" s="3"/>
      <c r="EYJ19" s="3"/>
      <c r="EYK19" s="3"/>
      <c r="EYL19" s="3"/>
      <c r="EYM19" s="3"/>
      <c r="EYN19" s="3"/>
      <c r="EYO19" s="3"/>
      <c r="EYP19" s="3"/>
      <c r="EYQ19" s="3"/>
      <c r="EYR19" s="3"/>
      <c r="EYS19" s="3"/>
      <c r="EYT19" s="3"/>
      <c r="EYU19" s="3"/>
      <c r="EYV19" s="3"/>
      <c r="EYW19" s="3"/>
      <c r="EYX19" s="3"/>
      <c r="EYY19" s="3"/>
      <c r="EYZ19" s="3"/>
      <c r="EZA19" s="3"/>
      <c r="EZB19" s="3"/>
      <c r="EZC19" s="3"/>
      <c r="EZD19" s="3"/>
      <c r="EZE19" s="3"/>
      <c r="EZF19" s="3"/>
      <c r="EZG19" s="3"/>
      <c r="EZH19" s="3"/>
      <c r="EZI19" s="3"/>
      <c r="EZJ19" s="3"/>
      <c r="EZK19" s="3"/>
      <c r="EZL19" s="3"/>
      <c r="EZM19" s="3"/>
      <c r="EZN19" s="3"/>
      <c r="EZO19" s="3"/>
      <c r="EZP19" s="3"/>
      <c r="EZQ19" s="3"/>
      <c r="EZR19" s="3"/>
      <c r="EZS19" s="3"/>
      <c r="EZT19" s="3"/>
      <c r="EZU19" s="3"/>
      <c r="EZV19" s="3"/>
      <c r="EZW19" s="3"/>
      <c r="EZX19" s="3"/>
      <c r="EZY19" s="3"/>
      <c r="EZZ19" s="3"/>
      <c r="FAA19" s="3"/>
      <c r="FAB19" s="3"/>
      <c r="FAC19" s="3"/>
      <c r="FAD19" s="3"/>
      <c r="FAE19" s="3"/>
      <c r="FAF19" s="3"/>
      <c r="FAG19" s="3"/>
      <c r="FAH19" s="3"/>
      <c r="FAI19" s="3"/>
      <c r="FAJ19" s="3"/>
      <c r="FAK19" s="3"/>
      <c r="FAL19" s="3"/>
      <c r="FAM19" s="3"/>
      <c r="FAN19" s="3"/>
      <c r="FAO19" s="3"/>
      <c r="FAP19" s="3"/>
      <c r="FAQ19" s="3"/>
      <c r="FAR19" s="3"/>
      <c r="FAS19" s="3"/>
      <c r="FAT19" s="3"/>
      <c r="FAU19" s="3"/>
      <c r="FAV19" s="3"/>
      <c r="FAW19" s="3"/>
      <c r="FAX19" s="3"/>
      <c r="FAY19" s="3"/>
      <c r="FAZ19" s="3"/>
      <c r="FBA19" s="3"/>
      <c r="FBB19" s="3"/>
      <c r="FBC19" s="3"/>
      <c r="FBD19" s="3"/>
      <c r="FBE19" s="3"/>
      <c r="FBF19" s="3"/>
      <c r="FBG19" s="3"/>
      <c r="FBH19" s="3"/>
      <c r="FBI19" s="3"/>
      <c r="FBJ19" s="3"/>
      <c r="FBK19" s="3"/>
      <c r="FBL19" s="3"/>
      <c r="FBM19" s="3"/>
      <c r="FBN19" s="3"/>
      <c r="FBO19" s="3"/>
      <c r="FBP19" s="3"/>
      <c r="FBQ19" s="3"/>
      <c r="FBR19" s="3"/>
      <c r="FBS19" s="3"/>
      <c r="FBT19" s="3"/>
      <c r="FBU19" s="3"/>
      <c r="FBV19" s="3"/>
      <c r="FBW19" s="3"/>
      <c r="FBX19" s="3"/>
      <c r="FBY19" s="3"/>
      <c r="FBZ19" s="3"/>
      <c r="FCA19" s="3"/>
      <c r="FCB19" s="3"/>
      <c r="FCC19" s="3"/>
      <c r="FCD19" s="3"/>
      <c r="FCE19" s="3"/>
      <c r="FCF19" s="3"/>
      <c r="FCG19" s="3"/>
      <c r="FCH19" s="3"/>
      <c r="FCI19" s="3"/>
      <c r="FCJ19" s="3"/>
      <c r="FCK19" s="3"/>
      <c r="FCL19" s="3"/>
      <c r="FCM19" s="3"/>
      <c r="FCN19" s="3"/>
      <c r="FCO19" s="3"/>
      <c r="FCP19" s="3"/>
      <c r="FCQ19" s="3"/>
      <c r="FCR19" s="3"/>
      <c r="FCS19" s="3"/>
      <c r="FCT19" s="3"/>
      <c r="FCU19" s="3"/>
      <c r="FCV19" s="3"/>
      <c r="FCW19" s="3"/>
      <c r="FCX19" s="3"/>
      <c r="FCY19" s="3"/>
      <c r="FCZ19" s="3"/>
      <c r="FDA19" s="3"/>
      <c r="FDB19" s="3"/>
      <c r="FDC19" s="3"/>
      <c r="FDD19" s="3"/>
      <c r="FDE19" s="3"/>
      <c r="FDF19" s="3"/>
      <c r="FDG19" s="3"/>
      <c r="FDH19" s="3"/>
      <c r="FDI19" s="3"/>
      <c r="FDJ19" s="3"/>
      <c r="FDK19" s="3"/>
      <c r="FDL19" s="3"/>
      <c r="FDM19" s="3"/>
      <c r="FDN19" s="3"/>
      <c r="FDO19" s="3"/>
      <c r="FDP19" s="3"/>
      <c r="FDQ19" s="3"/>
      <c r="FDR19" s="3"/>
      <c r="FDS19" s="3"/>
      <c r="FDT19" s="3"/>
      <c r="FDU19" s="3"/>
      <c r="FDV19" s="3"/>
      <c r="FDW19" s="3"/>
      <c r="FDX19" s="3"/>
      <c r="FDY19" s="3"/>
      <c r="FDZ19" s="3"/>
      <c r="FEA19" s="3"/>
      <c r="FEB19" s="3"/>
      <c r="FEC19" s="3"/>
      <c r="FED19" s="3"/>
      <c r="FEE19" s="3"/>
      <c r="FEF19" s="3"/>
      <c r="FEG19" s="3"/>
      <c r="FEH19" s="3"/>
      <c r="FEI19" s="3"/>
      <c r="FEJ19" s="3"/>
      <c r="FEK19" s="3"/>
      <c r="FEL19" s="3"/>
      <c r="FEM19" s="3"/>
      <c r="FEN19" s="3"/>
      <c r="FEO19" s="3"/>
      <c r="FEP19" s="3"/>
      <c r="FEQ19" s="3"/>
      <c r="FER19" s="3"/>
      <c r="FES19" s="3"/>
      <c r="FET19" s="3"/>
      <c r="FEU19" s="3"/>
      <c r="FEV19" s="3"/>
      <c r="FEW19" s="3"/>
      <c r="FEX19" s="3"/>
      <c r="FEY19" s="3"/>
      <c r="FEZ19" s="3"/>
      <c r="FFA19" s="3"/>
      <c r="FFB19" s="3"/>
      <c r="FFC19" s="3"/>
      <c r="FFD19" s="3"/>
      <c r="FFE19" s="3"/>
      <c r="FFF19" s="3"/>
      <c r="FFG19" s="3"/>
      <c r="FFH19" s="3"/>
      <c r="FFI19" s="3"/>
      <c r="FFJ19" s="3"/>
      <c r="FFK19" s="3"/>
      <c r="FFL19" s="3"/>
      <c r="FFM19" s="3"/>
      <c r="FFN19" s="3"/>
      <c r="FFO19" s="3"/>
      <c r="FFP19" s="3"/>
      <c r="FFQ19" s="3"/>
      <c r="FFR19" s="3"/>
      <c r="FFS19" s="3"/>
      <c r="FFT19" s="3"/>
      <c r="FFU19" s="3"/>
      <c r="FFV19" s="3"/>
      <c r="FFW19" s="3"/>
      <c r="FFX19" s="3"/>
      <c r="FFY19" s="3"/>
      <c r="FFZ19" s="3"/>
      <c r="FGA19" s="3"/>
      <c r="FGB19" s="3"/>
      <c r="FGC19" s="3"/>
      <c r="FGD19" s="3"/>
      <c r="FGE19" s="3"/>
      <c r="FGF19" s="3"/>
      <c r="FGG19" s="3"/>
      <c r="FGH19" s="3"/>
      <c r="FGI19" s="3"/>
      <c r="FGJ19" s="3"/>
      <c r="FGK19" s="3"/>
      <c r="FGL19" s="3"/>
      <c r="FGM19" s="3"/>
      <c r="FGN19" s="3"/>
      <c r="FGO19" s="3"/>
      <c r="FGP19" s="3"/>
      <c r="FGQ19" s="3"/>
      <c r="FGR19" s="3"/>
      <c r="FGS19" s="3"/>
      <c r="FGT19" s="3"/>
      <c r="FGU19" s="3"/>
      <c r="FGV19" s="3"/>
      <c r="FGW19" s="3"/>
      <c r="FGX19" s="3"/>
      <c r="FGY19" s="3"/>
      <c r="FGZ19" s="3"/>
      <c r="FHA19" s="3"/>
      <c r="FHB19" s="3"/>
      <c r="FHC19" s="3"/>
      <c r="FHD19" s="3"/>
      <c r="FHE19" s="3"/>
      <c r="FHF19" s="3"/>
      <c r="FHG19" s="3"/>
      <c r="FHH19" s="3"/>
      <c r="FHI19" s="3"/>
      <c r="FHJ19" s="3"/>
      <c r="FHK19" s="3"/>
      <c r="FHL19" s="3"/>
      <c r="FHM19" s="3"/>
      <c r="FHN19" s="3"/>
      <c r="FHO19" s="3"/>
      <c r="FHP19" s="3"/>
      <c r="FHQ19" s="3"/>
      <c r="FHR19" s="3"/>
      <c r="FHS19" s="3"/>
      <c r="FHT19" s="3"/>
      <c r="FHU19" s="3"/>
      <c r="FHV19" s="3"/>
      <c r="FHW19" s="3"/>
      <c r="FHX19" s="3"/>
      <c r="FHY19" s="3"/>
      <c r="FHZ19" s="3"/>
      <c r="FIA19" s="3"/>
      <c r="FIB19" s="3"/>
      <c r="FIC19" s="3"/>
      <c r="FID19" s="3"/>
      <c r="FIE19" s="3"/>
      <c r="FIF19" s="3"/>
      <c r="FIG19" s="3"/>
      <c r="FIH19" s="3"/>
      <c r="FII19" s="3"/>
      <c r="FIJ19" s="3"/>
      <c r="FIK19" s="3"/>
      <c r="FIL19" s="3"/>
      <c r="FIM19" s="3"/>
      <c r="FIN19" s="3"/>
      <c r="FIO19" s="3"/>
      <c r="FIP19" s="3"/>
      <c r="FIQ19" s="3"/>
      <c r="FIR19" s="3"/>
      <c r="FIS19" s="3"/>
      <c r="FIT19" s="3"/>
      <c r="FIU19" s="3"/>
      <c r="FIV19" s="3"/>
      <c r="FIW19" s="3"/>
      <c r="FIX19" s="3"/>
      <c r="FIY19" s="3"/>
      <c r="FIZ19" s="3"/>
      <c r="FJA19" s="3"/>
      <c r="FJB19" s="3"/>
      <c r="FJC19" s="3"/>
      <c r="FJD19" s="3"/>
      <c r="FJE19" s="3"/>
      <c r="FJF19" s="3"/>
      <c r="FJG19" s="3"/>
      <c r="FJH19" s="3"/>
      <c r="FJI19" s="3"/>
      <c r="FJJ19" s="3"/>
      <c r="FJK19" s="3"/>
      <c r="FJL19" s="3"/>
      <c r="FJM19" s="3"/>
      <c r="FJN19" s="3"/>
      <c r="FJO19" s="3"/>
      <c r="FJP19" s="3"/>
      <c r="FJQ19" s="3"/>
      <c r="FJR19" s="3"/>
      <c r="FJS19" s="3"/>
      <c r="FJT19" s="3"/>
      <c r="FJU19" s="3"/>
      <c r="FJV19" s="3"/>
      <c r="FJW19" s="3"/>
      <c r="FJX19" s="3"/>
      <c r="FJY19" s="3"/>
      <c r="FJZ19" s="3"/>
      <c r="FKA19" s="3"/>
      <c r="FKB19" s="3"/>
      <c r="FKC19" s="3"/>
      <c r="FKD19" s="3"/>
      <c r="FKE19" s="3"/>
      <c r="FKF19" s="3"/>
      <c r="FKG19" s="3"/>
      <c r="FKH19" s="3"/>
      <c r="FKI19" s="3"/>
      <c r="FKJ19" s="3"/>
      <c r="FKK19" s="3"/>
      <c r="FKL19" s="3"/>
      <c r="FKM19" s="3"/>
      <c r="FKN19" s="3"/>
      <c r="FKO19" s="3"/>
      <c r="FKP19" s="3"/>
      <c r="FKQ19" s="3"/>
      <c r="FKR19" s="3"/>
      <c r="FKS19" s="3"/>
      <c r="FKT19" s="3"/>
      <c r="FKU19" s="3"/>
      <c r="FKV19" s="3"/>
      <c r="FKW19" s="3"/>
      <c r="FKX19" s="3"/>
      <c r="FKY19" s="3"/>
      <c r="FKZ19" s="3"/>
      <c r="FLA19" s="3"/>
      <c r="FLB19" s="3"/>
      <c r="FLC19" s="3"/>
      <c r="FLD19" s="3"/>
      <c r="FLE19" s="3"/>
      <c r="FLF19" s="3"/>
      <c r="FLG19" s="3"/>
      <c r="FLH19" s="3"/>
      <c r="FLI19" s="3"/>
      <c r="FLJ19" s="3"/>
      <c r="FLK19" s="3"/>
      <c r="FLL19" s="3"/>
      <c r="FLM19" s="3"/>
      <c r="FLN19" s="3"/>
      <c r="FLO19" s="3"/>
      <c r="FLP19" s="3"/>
      <c r="FLQ19" s="3"/>
      <c r="FLR19" s="3"/>
      <c r="FLS19" s="3"/>
      <c r="FLT19" s="3"/>
      <c r="FLU19" s="3"/>
      <c r="FLV19" s="3"/>
      <c r="FLW19" s="3"/>
      <c r="FLX19" s="3"/>
      <c r="FLY19" s="3"/>
      <c r="FLZ19" s="3"/>
      <c r="FMA19" s="3"/>
      <c r="FMB19" s="3"/>
      <c r="FMC19" s="3"/>
      <c r="FMD19" s="3"/>
      <c r="FME19" s="3"/>
      <c r="FMF19" s="3"/>
      <c r="FMG19" s="3"/>
      <c r="FMH19" s="3"/>
      <c r="FMI19" s="3"/>
      <c r="FMJ19" s="3"/>
      <c r="FMK19" s="3"/>
      <c r="FML19" s="3"/>
      <c r="FMM19" s="3"/>
      <c r="FMN19" s="3"/>
      <c r="FMO19" s="3"/>
      <c r="FMP19" s="3"/>
      <c r="FMQ19" s="3"/>
      <c r="FMR19" s="3"/>
      <c r="FMS19" s="3"/>
      <c r="FMT19" s="3"/>
      <c r="FMU19" s="3"/>
      <c r="FMV19" s="3"/>
      <c r="FMW19" s="3"/>
      <c r="FMX19" s="3"/>
      <c r="FMY19" s="3"/>
      <c r="FMZ19" s="3"/>
      <c r="FNA19" s="3"/>
      <c r="FNB19" s="3"/>
      <c r="FNC19" s="3"/>
      <c r="FND19" s="3"/>
      <c r="FNE19" s="3"/>
      <c r="FNF19" s="3"/>
      <c r="FNG19" s="3"/>
      <c r="FNH19" s="3"/>
      <c r="FNI19" s="3"/>
      <c r="FNJ19" s="3"/>
      <c r="FNK19" s="3"/>
      <c r="FNL19" s="3"/>
      <c r="FNM19" s="3"/>
      <c r="FNN19" s="3"/>
      <c r="FNO19" s="3"/>
      <c r="FNP19" s="3"/>
      <c r="FNQ19" s="3"/>
      <c r="FNR19" s="3"/>
      <c r="FNS19" s="3"/>
      <c r="FNT19" s="3"/>
      <c r="FNU19" s="3"/>
      <c r="FNV19" s="3"/>
      <c r="FNW19" s="3"/>
      <c r="FNX19" s="3"/>
      <c r="FNY19" s="3"/>
      <c r="FNZ19" s="3"/>
      <c r="FOA19" s="3"/>
      <c r="FOB19" s="3"/>
      <c r="FOC19" s="3"/>
      <c r="FOD19" s="3"/>
      <c r="FOE19" s="3"/>
      <c r="FOF19" s="3"/>
      <c r="FOG19" s="3"/>
      <c r="FOH19" s="3"/>
      <c r="FOI19" s="3"/>
      <c r="FOJ19" s="3"/>
      <c r="FOK19" s="3"/>
      <c r="FOL19" s="3"/>
      <c r="FOM19" s="3"/>
      <c r="FON19" s="3"/>
      <c r="FOO19" s="3"/>
      <c r="FOP19" s="3"/>
      <c r="FOQ19" s="3"/>
      <c r="FOR19" s="3"/>
      <c r="FOS19" s="3"/>
      <c r="FOT19" s="3"/>
      <c r="FOU19" s="3"/>
      <c r="FOV19" s="3"/>
      <c r="FOW19" s="3"/>
      <c r="FOX19" s="3"/>
      <c r="FOY19" s="3"/>
      <c r="FOZ19" s="3"/>
      <c r="FPA19" s="3"/>
      <c r="FPB19" s="3"/>
      <c r="FPC19" s="3"/>
      <c r="FPD19" s="3"/>
      <c r="FPE19" s="3"/>
      <c r="FPF19" s="3"/>
      <c r="FPG19" s="3"/>
      <c r="FPH19" s="3"/>
      <c r="FPI19" s="3"/>
      <c r="FPJ19" s="3"/>
      <c r="FPK19" s="3"/>
      <c r="FPL19" s="3"/>
      <c r="FPM19" s="3"/>
      <c r="FPN19" s="3"/>
      <c r="FPO19" s="3"/>
      <c r="FPP19" s="3"/>
      <c r="FPQ19" s="3"/>
      <c r="FPR19" s="3"/>
      <c r="FPS19" s="3"/>
      <c r="FPT19" s="3"/>
      <c r="FPU19" s="3"/>
      <c r="FPV19" s="3"/>
      <c r="FPW19" s="3"/>
      <c r="FPX19" s="3"/>
      <c r="FPY19" s="3"/>
      <c r="FPZ19" s="3"/>
      <c r="FQA19" s="3"/>
      <c r="FQB19" s="3"/>
      <c r="FQC19" s="3"/>
      <c r="FQD19" s="3"/>
      <c r="FQE19" s="3"/>
      <c r="FQF19" s="3"/>
      <c r="FQG19" s="3"/>
      <c r="FQH19" s="3"/>
      <c r="FQI19" s="3"/>
      <c r="FQJ19" s="3"/>
      <c r="FQK19" s="3"/>
      <c r="FQL19" s="3"/>
      <c r="FQM19" s="3"/>
      <c r="FQN19" s="3"/>
      <c r="FQO19" s="3"/>
      <c r="FQP19" s="3"/>
      <c r="FQQ19" s="3"/>
      <c r="FQR19" s="3"/>
      <c r="FQS19" s="3"/>
      <c r="FQT19" s="3"/>
      <c r="FQU19" s="3"/>
      <c r="FQV19" s="3"/>
      <c r="FQW19" s="3"/>
      <c r="FQX19" s="3"/>
      <c r="FQY19" s="3"/>
      <c r="FQZ19" s="3"/>
      <c r="FRA19" s="3"/>
      <c r="FRB19" s="3"/>
      <c r="FRC19" s="3"/>
      <c r="FRD19" s="3"/>
      <c r="FRE19" s="3"/>
      <c r="FRF19" s="3"/>
      <c r="FRG19" s="3"/>
      <c r="FRH19" s="3"/>
      <c r="FRI19" s="3"/>
      <c r="FRJ19" s="3"/>
      <c r="FRK19" s="3"/>
      <c r="FRL19" s="3"/>
      <c r="FRM19" s="3"/>
      <c r="FRN19" s="3"/>
      <c r="FRO19" s="3"/>
      <c r="FRP19" s="3"/>
      <c r="FRQ19" s="3"/>
      <c r="FRR19" s="3"/>
      <c r="FRS19" s="3"/>
      <c r="FRT19" s="3"/>
      <c r="FRU19" s="3"/>
      <c r="FRV19" s="3"/>
      <c r="FRW19" s="3"/>
      <c r="FRX19" s="3"/>
      <c r="FRY19" s="3"/>
      <c r="FRZ19" s="3"/>
      <c r="FSA19" s="3"/>
      <c r="FSB19" s="3"/>
      <c r="FSC19" s="3"/>
      <c r="FSD19" s="3"/>
      <c r="FSE19" s="3"/>
      <c r="FSF19" s="3"/>
      <c r="FSG19" s="3"/>
      <c r="FSH19" s="3"/>
      <c r="FSI19" s="3"/>
      <c r="FSJ19" s="3"/>
      <c r="FSK19" s="3"/>
      <c r="FSL19" s="3"/>
      <c r="FSM19" s="3"/>
      <c r="FSN19" s="3"/>
      <c r="FSO19" s="3"/>
      <c r="FSP19" s="3"/>
      <c r="FSQ19" s="3"/>
      <c r="FSR19" s="3"/>
      <c r="FSS19" s="3"/>
      <c r="FST19" s="3"/>
      <c r="FSU19" s="3"/>
      <c r="FSV19" s="3"/>
      <c r="FSW19" s="3"/>
      <c r="FSX19" s="3"/>
      <c r="FSY19" s="3"/>
      <c r="FSZ19" s="3"/>
      <c r="FTA19" s="3"/>
      <c r="FTB19" s="3"/>
      <c r="FTC19" s="3"/>
      <c r="FTD19" s="3"/>
      <c r="FTE19" s="3"/>
      <c r="FTF19" s="3"/>
      <c r="FTG19" s="3"/>
      <c r="FTH19" s="3"/>
      <c r="FTI19" s="3"/>
      <c r="FTJ19" s="3"/>
      <c r="FTK19" s="3"/>
      <c r="FTL19" s="3"/>
      <c r="FTM19" s="3"/>
      <c r="FTN19" s="3"/>
      <c r="FTO19" s="3"/>
      <c r="FTP19" s="3"/>
      <c r="FTQ19" s="3"/>
      <c r="FTR19" s="3"/>
      <c r="FTS19" s="3"/>
      <c r="FTT19" s="3"/>
      <c r="FTU19" s="3"/>
      <c r="FTV19" s="3"/>
      <c r="FTW19" s="3"/>
      <c r="FTX19" s="3"/>
      <c r="FTY19" s="3"/>
      <c r="FTZ19" s="3"/>
      <c r="FUA19" s="3"/>
      <c r="FUB19" s="3"/>
      <c r="FUC19" s="3"/>
      <c r="FUD19" s="3"/>
      <c r="FUE19" s="3"/>
      <c r="FUF19" s="3"/>
      <c r="FUG19" s="3"/>
      <c r="FUH19" s="3"/>
      <c r="FUI19" s="3"/>
      <c r="FUJ19" s="3"/>
      <c r="FUK19" s="3"/>
      <c r="FUL19" s="3"/>
      <c r="FUM19" s="3"/>
      <c r="FUN19" s="3"/>
      <c r="FUO19" s="3"/>
      <c r="FUP19" s="3"/>
      <c r="FUQ19" s="3"/>
      <c r="FUR19" s="3"/>
      <c r="FUS19" s="3"/>
      <c r="FUT19" s="3"/>
      <c r="FUU19" s="3"/>
      <c r="FUV19" s="3"/>
      <c r="FUW19" s="3"/>
      <c r="FUX19" s="3"/>
      <c r="FUY19" s="3"/>
      <c r="FUZ19" s="3"/>
      <c r="FVA19" s="3"/>
      <c r="FVB19" s="3"/>
      <c r="FVC19" s="3"/>
      <c r="FVD19" s="3"/>
      <c r="FVE19" s="3"/>
      <c r="FVF19" s="3"/>
      <c r="FVG19" s="3"/>
      <c r="FVH19" s="3"/>
      <c r="FVI19" s="3"/>
      <c r="FVJ19" s="3"/>
      <c r="FVK19" s="3"/>
      <c r="FVL19" s="3"/>
      <c r="FVM19" s="3"/>
      <c r="FVN19" s="3"/>
      <c r="FVO19" s="3"/>
      <c r="FVP19" s="3"/>
      <c r="FVQ19" s="3"/>
      <c r="FVR19" s="3"/>
      <c r="FVS19" s="3"/>
      <c r="FVT19" s="3"/>
      <c r="FVU19" s="3"/>
      <c r="FVV19" s="3"/>
      <c r="FVW19" s="3"/>
      <c r="FVX19" s="3"/>
      <c r="FVY19" s="3"/>
      <c r="FVZ19" s="3"/>
      <c r="FWA19" s="3"/>
      <c r="FWB19" s="3"/>
      <c r="FWC19" s="3"/>
      <c r="FWD19" s="3"/>
      <c r="FWE19" s="3"/>
      <c r="FWF19" s="3"/>
      <c r="FWG19" s="3"/>
      <c r="FWH19" s="3"/>
      <c r="FWI19" s="3"/>
      <c r="FWJ19" s="3"/>
      <c r="FWK19" s="3"/>
      <c r="FWL19" s="3"/>
      <c r="FWM19" s="3"/>
      <c r="FWN19" s="3"/>
      <c r="FWO19" s="3"/>
      <c r="FWP19" s="3"/>
      <c r="FWQ19" s="3"/>
      <c r="FWR19" s="3"/>
      <c r="FWS19" s="3"/>
      <c r="FWT19" s="3"/>
      <c r="FWU19" s="3"/>
      <c r="FWV19" s="3"/>
      <c r="FWW19" s="3"/>
      <c r="FWX19" s="3"/>
      <c r="FWY19" s="3"/>
      <c r="FWZ19" s="3"/>
      <c r="FXA19" s="3"/>
      <c r="FXB19" s="3"/>
      <c r="FXC19" s="3"/>
      <c r="FXD19" s="3"/>
      <c r="FXE19" s="3"/>
      <c r="FXF19" s="3"/>
      <c r="FXG19" s="3"/>
      <c r="FXH19" s="3"/>
      <c r="FXI19" s="3"/>
      <c r="FXJ19" s="3"/>
      <c r="FXK19" s="3"/>
      <c r="FXL19" s="3"/>
      <c r="FXM19" s="3"/>
      <c r="FXN19" s="3"/>
      <c r="FXO19" s="3"/>
      <c r="FXP19" s="3"/>
      <c r="FXQ19" s="3"/>
      <c r="FXR19" s="3"/>
      <c r="FXS19" s="3"/>
      <c r="FXT19" s="3"/>
      <c r="FXU19" s="3"/>
      <c r="FXV19" s="3"/>
      <c r="FXW19" s="3"/>
      <c r="FXX19" s="3"/>
      <c r="FXY19" s="3"/>
      <c r="FXZ19" s="3"/>
      <c r="FYA19" s="3"/>
      <c r="FYB19" s="3"/>
      <c r="FYC19" s="3"/>
      <c r="FYD19" s="3"/>
      <c r="FYE19" s="3"/>
      <c r="FYF19" s="3"/>
      <c r="FYG19" s="3"/>
      <c r="FYH19" s="3"/>
      <c r="FYI19" s="3"/>
      <c r="FYJ19" s="3"/>
      <c r="FYK19" s="3"/>
      <c r="FYL19" s="3"/>
      <c r="FYM19" s="3"/>
      <c r="FYN19" s="3"/>
      <c r="FYO19" s="3"/>
      <c r="FYP19" s="3"/>
      <c r="FYQ19" s="3"/>
      <c r="FYR19" s="3"/>
      <c r="FYS19" s="3"/>
      <c r="FYT19" s="3"/>
      <c r="FYU19" s="3"/>
      <c r="FYV19" s="3"/>
      <c r="FYW19" s="3"/>
      <c r="FYX19" s="3"/>
      <c r="FYY19" s="3"/>
      <c r="FYZ19" s="3"/>
      <c r="FZA19" s="3"/>
      <c r="FZB19" s="3"/>
      <c r="FZC19" s="3"/>
      <c r="FZD19" s="3"/>
      <c r="FZE19" s="3"/>
      <c r="FZF19" s="3"/>
      <c r="FZG19" s="3"/>
      <c r="FZH19" s="3"/>
      <c r="FZI19" s="3"/>
      <c r="FZJ19" s="3"/>
      <c r="FZK19" s="3"/>
      <c r="FZL19" s="3"/>
      <c r="FZM19" s="3"/>
      <c r="FZN19" s="3"/>
      <c r="FZO19" s="3"/>
      <c r="FZP19" s="3"/>
      <c r="FZQ19" s="3"/>
      <c r="FZR19" s="3"/>
      <c r="FZS19" s="3"/>
      <c r="FZT19" s="3"/>
      <c r="FZU19" s="3"/>
      <c r="FZV19" s="3"/>
      <c r="FZW19" s="3"/>
      <c r="FZX19" s="3"/>
      <c r="FZY19" s="3"/>
      <c r="FZZ19" s="3"/>
      <c r="GAA19" s="3"/>
      <c r="GAB19" s="3"/>
      <c r="GAC19" s="3"/>
      <c r="GAD19" s="3"/>
      <c r="GAE19" s="3"/>
      <c r="GAF19" s="3"/>
      <c r="GAG19" s="3"/>
      <c r="GAH19" s="3"/>
      <c r="GAI19" s="3"/>
      <c r="GAJ19" s="3"/>
      <c r="GAK19" s="3"/>
      <c r="GAL19" s="3"/>
      <c r="GAM19" s="3"/>
      <c r="GAN19" s="3"/>
      <c r="GAO19" s="3"/>
      <c r="GAP19" s="3"/>
      <c r="GAQ19" s="3"/>
      <c r="GAR19" s="3"/>
      <c r="GAS19" s="3"/>
      <c r="GAT19" s="3"/>
      <c r="GAU19" s="3"/>
      <c r="GAV19" s="3"/>
      <c r="GAW19" s="3"/>
      <c r="GAX19" s="3"/>
      <c r="GAY19" s="3"/>
      <c r="GAZ19" s="3"/>
      <c r="GBA19" s="3"/>
      <c r="GBB19" s="3"/>
      <c r="GBC19" s="3"/>
      <c r="GBD19" s="3"/>
      <c r="GBE19" s="3"/>
      <c r="GBF19" s="3"/>
      <c r="GBG19" s="3"/>
      <c r="GBH19" s="3"/>
      <c r="GBI19" s="3"/>
      <c r="GBJ19" s="3"/>
      <c r="GBK19" s="3"/>
      <c r="GBL19" s="3"/>
      <c r="GBM19" s="3"/>
      <c r="GBN19" s="3"/>
      <c r="GBO19" s="3"/>
      <c r="GBP19" s="3"/>
      <c r="GBQ19" s="3"/>
      <c r="GBR19" s="3"/>
      <c r="GBS19" s="3"/>
      <c r="GBT19" s="3"/>
      <c r="GBU19" s="3"/>
      <c r="GBV19" s="3"/>
      <c r="GBW19" s="3"/>
      <c r="GBX19" s="3"/>
      <c r="GBY19" s="3"/>
      <c r="GBZ19" s="3"/>
      <c r="GCA19" s="3"/>
      <c r="GCB19" s="3"/>
      <c r="GCC19" s="3"/>
      <c r="GCD19" s="3"/>
      <c r="GCE19" s="3"/>
      <c r="GCF19" s="3"/>
      <c r="GCG19" s="3"/>
      <c r="GCH19" s="3"/>
      <c r="GCI19" s="3"/>
      <c r="GCJ19" s="3"/>
      <c r="GCK19" s="3"/>
      <c r="GCL19" s="3"/>
      <c r="GCM19" s="3"/>
      <c r="GCN19" s="3"/>
      <c r="GCO19" s="3"/>
      <c r="GCP19" s="3"/>
      <c r="GCQ19" s="3"/>
      <c r="GCR19" s="3"/>
      <c r="GCS19" s="3"/>
      <c r="GCT19" s="3"/>
      <c r="GCU19" s="3"/>
      <c r="GCV19" s="3"/>
      <c r="GCW19" s="3"/>
      <c r="GCX19" s="3"/>
      <c r="GCY19" s="3"/>
      <c r="GCZ19" s="3"/>
      <c r="GDA19" s="3"/>
      <c r="GDB19" s="3"/>
      <c r="GDC19" s="3"/>
      <c r="GDD19" s="3"/>
      <c r="GDE19" s="3"/>
      <c r="GDF19" s="3"/>
      <c r="GDG19" s="3"/>
      <c r="GDH19" s="3"/>
      <c r="GDI19" s="3"/>
      <c r="GDJ19" s="3"/>
      <c r="GDK19" s="3"/>
      <c r="GDL19" s="3"/>
      <c r="GDM19" s="3"/>
      <c r="GDN19" s="3"/>
      <c r="GDO19" s="3"/>
      <c r="GDP19" s="3"/>
      <c r="GDQ19" s="3"/>
      <c r="GDR19" s="3"/>
      <c r="GDS19" s="3"/>
      <c r="GDT19" s="3"/>
      <c r="GDU19" s="3"/>
      <c r="GDV19" s="3"/>
      <c r="GDW19" s="3"/>
      <c r="GDX19" s="3"/>
      <c r="GDY19" s="3"/>
      <c r="GDZ19" s="3"/>
      <c r="GEA19" s="3"/>
      <c r="GEB19" s="3"/>
      <c r="GEC19" s="3"/>
      <c r="GED19" s="3"/>
      <c r="GEE19" s="3"/>
      <c r="GEF19" s="3"/>
      <c r="GEG19" s="3"/>
      <c r="GEH19" s="3"/>
      <c r="GEI19" s="3"/>
      <c r="GEJ19" s="3"/>
      <c r="GEK19" s="3"/>
      <c r="GEL19" s="3"/>
      <c r="GEM19" s="3"/>
      <c r="GEN19" s="3"/>
      <c r="GEO19" s="3"/>
      <c r="GEP19" s="3"/>
      <c r="GEQ19" s="3"/>
      <c r="GER19" s="3"/>
      <c r="GES19" s="3"/>
      <c r="GET19" s="3"/>
      <c r="GEU19" s="3"/>
      <c r="GEV19" s="3"/>
      <c r="GEW19" s="3"/>
      <c r="GEX19" s="3"/>
      <c r="GEY19" s="3"/>
      <c r="GEZ19" s="3"/>
      <c r="GFA19" s="3"/>
      <c r="GFB19" s="3"/>
      <c r="GFC19" s="3"/>
      <c r="GFD19" s="3"/>
      <c r="GFE19" s="3"/>
      <c r="GFF19" s="3"/>
      <c r="GFG19" s="3"/>
      <c r="GFH19" s="3"/>
      <c r="GFI19" s="3"/>
      <c r="GFJ19" s="3"/>
      <c r="GFK19" s="3"/>
      <c r="GFL19" s="3"/>
      <c r="GFM19" s="3"/>
      <c r="GFN19" s="3"/>
      <c r="GFO19" s="3"/>
      <c r="GFP19" s="3"/>
      <c r="GFQ19" s="3"/>
      <c r="GFR19" s="3"/>
      <c r="GFS19" s="3"/>
      <c r="GFT19" s="3"/>
      <c r="GFU19" s="3"/>
      <c r="GFV19" s="3"/>
      <c r="GFW19" s="3"/>
      <c r="GFX19" s="3"/>
      <c r="GFY19" s="3"/>
      <c r="GFZ19" s="3"/>
      <c r="GGA19" s="3"/>
      <c r="GGB19" s="3"/>
      <c r="GGC19" s="3"/>
      <c r="GGD19" s="3"/>
      <c r="GGE19" s="3"/>
      <c r="GGF19" s="3"/>
      <c r="GGG19" s="3"/>
      <c r="GGH19" s="3"/>
      <c r="GGI19" s="3"/>
      <c r="GGJ19" s="3"/>
      <c r="GGK19" s="3"/>
      <c r="GGL19" s="3"/>
      <c r="GGM19" s="3"/>
      <c r="GGN19" s="3"/>
      <c r="GGO19" s="3"/>
      <c r="GGP19" s="3"/>
      <c r="GGQ19" s="3"/>
      <c r="GGR19" s="3"/>
      <c r="GGS19" s="3"/>
      <c r="GGT19" s="3"/>
      <c r="GGU19" s="3"/>
      <c r="GGV19" s="3"/>
      <c r="GGW19" s="3"/>
      <c r="GGX19" s="3"/>
      <c r="GGY19" s="3"/>
      <c r="GGZ19" s="3"/>
      <c r="GHA19" s="3"/>
      <c r="GHB19" s="3"/>
      <c r="GHC19" s="3"/>
      <c r="GHD19" s="3"/>
      <c r="GHE19" s="3"/>
      <c r="GHF19" s="3"/>
      <c r="GHG19" s="3"/>
      <c r="GHH19" s="3"/>
      <c r="GHI19" s="3"/>
      <c r="GHJ19" s="3"/>
      <c r="GHK19" s="3"/>
      <c r="GHL19" s="3"/>
      <c r="GHM19" s="3"/>
      <c r="GHN19" s="3"/>
      <c r="GHO19" s="3"/>
      <c r="GHP19" s="3"/>
      <c r="GHQ19" s="3"/>
      <c r="GHR19" s="3"/>
      <c r="GHS19" s="3"/>
      <c r="GHT19" s="3"/>
      <c r="GHU19" s="3"/>
      <c r="GHV19" s="3"/>
      <c r="GHW19" s="3"/>
      <c r="GHX19" s="3"/>
      <c r="GHY19" s="3"/>
      <c r="GHZ19" s="3"/>
      <c r="GIA19" s="3"/>
      <c r="GIB19" s="3"/>
      <c r="GIC19" s="3"/>
      <c r="GID19" s="3"/>
      <c r="GIE19" s="3"/>
      <c r="GIF19" s="3"/>
      <c r="GIG19" s="3"/>
      <c r="GIH19" s="3"/>
      <c r="GII19" s="3"/>
      <c r="GIJ19" s="3"/>
      <c r="GIK19" s="3"/>
      <c r="GIL19" s="3"/>
      <c r="GIM19" s="3"/>
      <c r="GIN19" s="3"/>
      <c r="GIO19" s="3"/>
      <c r="GIP19" s="3"/>
      <c r="GIQ19" s="3"/>
      <c r="GIR19" s="3"/>
      <c r="GIS19" s="3"/>
      <c r="GIT19" s="3"/>
      <c r="GIU19" s="3"/>
      <c r="GIV19" s="3"/>
      <c r="GIW19" s="3"/>
      <c r="GIX19" s="3"/>
      <c r="GIY19" s="3"/>
      <c r="GIZ19" s="3"/>
      <c r="GJA19" s="3"/>
      <c r="GJB19" s="3"/>
      <c r="GJC19" s="3"/>
      <c r="GJD19" s="3"/>
      <c r="GJE19" s="3"/>
      <c r="GJF19" s="3"/>
      <c r="GJG19" s="3"/>
      <c r="GJH19" s="3"/>
      <c r="GJI19" s="3"/>
      <c r="GJJ19" s="3"/>
      <c r="GJK19" s="3"/>
      <c r="GJL19" s="3"/>
      <c r="GJM19" s="3"/>
      <c r="GJN19" s="3"/>
      <c r="GJO19" s="3"/>
      <c r="GJP19" s="3"/>
      <c r="GJQ19" s="3"/>
      <c r="GJR19" s="3"/>
      <c r="GJS19" s="3"/>
      <c r="GJT19" s="3"/>
      <c r="GJU19" s="3"/>
      <c r="GJV19" s="3"/>
      <c r="GJW19" s="3"/>
      <c r="GJX19" s="3"/>
      <c r="GJY19" s="3"/>
      <c r="GJZ19" s="3"/>
      <c r="GKA19" s="3"/>
      <c r="GKB19" s="3"/>
      <c r="GKC19" s="3"/>
      <c r="GKD19" s="3"/>
      <c r="GKE19" s="3"/>
      <c r="GKF19" s="3"/>
      <c r="GKG19" s="3"/>
      <c r="GKH19" s="3"/>
      <c r="GKI19" s="3"/>
      <c r="GKJ19" s="3"/>
      <c r="GKK19" s="3"/>
      <c r="GKL19" s="3"/>
      <c r="GKM19" s="3"/>
      <c r="GKN19" s="3"/>
      <c r="GKO19" s="3"/>
      <c r="GKP19" s="3"/>
      <c r="GKQ19" s="3"/>
      <c r="GKR19" s="3"/>
      <c r="GKS19" s="3"/>
      <c r="GKT19" s="3"/>
      <c r="GKU19" s="3"/>
      <c r="GKV19" s="3"/>
      <c r="GKW19" s="3"/>
      <c r="GKX19" s="3"/>
      <c r="GKY19" s="3"/>
      <c r="GKZ19" s="3"/>
      <c r="GLA19" s="3"/>
      <c r="GLB19" s="3"/>
      <c r="GLC19" s="3"/>
      <c r="GLD19" s="3"/>
      <c r="GLE19" s="3"/>
      <c r="GLF19" s="3"/>
      <c r="GLG19" s="3"/>
      <c r="GLH19" s="3"/>
      <c r="GLI19" s="3"/>
      <c r="GLJ19" s="3"/>
      <c r="GLK19" s="3"/>
      <c r="GLL19" s="3"/>
      <c r="GLM19" s="3"/>
      <c r="GLN19" s="3"/>
      <c r="GLO19" s="3"/>
      <c r="GLP19" s="3"/>
      <c r="GLQ19" s="3"/>
      <c r="GLR19" s="3"/>
      <c r="GLS19" s="3"/>
      <c r="GLT19" s="3"/>
      <c r="GLU19" s="3"/>
      <c r="GLV19" s="3"/>
      <c r="GLW19" s="3"/>
      <c r="GLX19" s="3"/>
      <c r="GLY19" s="3"/>
      <c r="GLZ19" s="3"/>
      <c r="GMA19" s="3"/>
      <c r="GMB19" s="3"/>
      <c r="GMC19" s="3"/>
      <c r="GMD19" s="3"/>
      <c r="GME19" s="3"/>
      <c r="GMF19" s="3"/>
      <c r="GMG19" s="3"/>
      <c r="GMH19" s="3"/>
      <c r="GMI19" s="3"/>
      <c r="GMJ19" s="3"/>
      <c r="GMK19" s="3"/>
      <c r="GML19" s="3"/>
      <c r="GMM19" s="3"/>
      <c r="GMN19" s="3"/>
      <c r="GMO19" s="3"/>
      <c r="GMP19" s="3"/>
      <c r="GMQ19" s="3"/>
      <c r="GMR19" s="3"/>
      <c r="GMS19" s="3"/>
      <c r="GMT19" s="3"/>
      <c r="GMU19" s="3"/>
      <c r="GMV19" s="3"/>
      <c r="GMW19" s="3"/>
      <c r="GMX19" s="3"/>
      <c r="GMY19" s="3"/>
      <c r="GMZ19" s="3"/>
      <c r="GNA19" s="3"/>
      <c r="GNB19" s="3"/>
      <c r="GNC19" s="3"/>
      <c r="GND19" s="3"/>
      <c r="GNE19" s="3"/>
      <c r="GNF19" s="3"/>
      <c r="GNG19" s="3"/>
      <c r="GNH19" s="3"/>
      <c r="GNI19" s="3"/>
      <c r="GNJ19" s="3"/>
      <c r="GNK19" s="3"/>
      <c r="GNL19" s="3"/>
      <c r="GNM19" s="3"/>
      <c r="GNN19" s="3"/>
      <c r="GNO19" s="3"/>
      <c r="GNP19" s="3"/>
      <c r="GNQ19" s="3"/>
      <c r="GNR19" s="3"/>
      <c r="GNS19" s="3"/>
      <c r="GNT19" s="3"/>
      <c r="GNU19" s="3"/>
      <c r="GNV19" s="3"/>
      <c r="GNW19" s="3"/>
      <c r="GNX19" s="3"/>
      <c r="GNY19" s="3"/>
      <c r="GNZ19" s="3"/>
      <c r="GOA19" s="3"/>
      <c r="GOB19" s="3"/>
      <c r="GOC19" s="3"/>
      <c r="GOD19" s="3"/>
      <c r="GOE19" s="3"/>
      <c r="GOF19" s="3"/>
      <c r="GOG19" s="3"/>
      <c r="GOH19" s="3"/>
      <c r="GOI19" s="3"/>
      <c r="GOJ19" s="3"/>
      <c r="GOK19" s="3"/>
      <c r="GOL19" s="3"/>
      <c r="GOM19" s="3"/>
      <c r="GON19" s="3"/>
      <c r="GOO19" s="3"/>
      <c r="GOP19" s="3"/>
      <c r="GOQ19" s="3"/>
      <c r="GOR19" s="3"/>
      <c r="GOS19" s="3"/>
      <c r="GOT19" s="3"/>
      <c r="GOU19" s="3"/>
      <c r="GOV19" s="3"/>
      <c r="GOW19" s="3"/>
      <c r="GOX19" s="3"/>
      <c r="GOY19" s="3"/>
      <c r="GOZ19" s="3"/>
      <c r="GPA19" s="3"/>
      <c r="GPB19" s="3"/>
      <c r="GPC19" s="3"/>
      <c r="GPD19" s="3"/>
      <c r="GPE19" s="3"/>
      <c r="GPF19" s="3"/>
      <c r="GPG19" s="3"/>
      <c r="GPH19" s="3"/>
      <c r="GPI19" s="3"/>
      <c r="GPJ19" s="3"/>
      <c r="GPK19" s="3"/>
      <c r="GPL19" s="3"/>
      <c r="GPM19" s="3"/>
      <c r="GPN19" s="3"/>
      <c r="GPO19" s="3"/>
      <c r="GPP19" s="3"/>
      <c r="GPQ19" s="3"/>
      <c r="GPR19" s="3"/>
      <c r="GPS19" s="3"/>
      <c r="GPT19" s="3"/>
      <c r="GPU19" s="3"/>
      <c r="GPV19" s="3"/>
      <c r="GPW19" s="3"/>
      <c r="GPX19" s="3"/>
      <c r="GPY19" s="3"/>
      <c r="GPZ19" s="3"/>
      <c r="GQA19" s="3"/>
      <c r="GQB19" s="3"/>
      <c r="GQC19" s="3"/>
      <c r="GQD19" s="3"/>
      <c r="GQE19" s="3"/>
      <c r="GQF19" s="3"/>
      <c r="GQG19" s="3"/>
      <c r="GQH19" s="3"/>
      <c r="GQI19" s="3"/>
      <c r="GQJ19" s="3"/>
      <c r="GQK19" s="3"/>
      <c r="GQL19" s="3"/>
      <c r="GQM19" s="3"/>
      <c r="GQN19" s="3"/>
      <c r="GQO19" s="3"/>
      <c r="GQP19" s="3"/>
      <c r="GQQ19" s="3"/>
      <c r="GQR19" s="3"/>
      <c r="GQS19" s="3"/>
      <c r="GQT19" s="3"/>
      <c r="GQU19" s="3"/>
      <c r="GQV19" s="3"/>
      <c r="GQW19" s="3"/>
      <c r="GQX19" s="3"/>
      <c r="GQY19" s="3"/>
      <c r="GQZ19" s="3"/>
      <c r="GRA19" s="3"/>
      <c r="GRB19" s="3"/>
      <c r="GRC19" s="3"/>
      <c r="GRD19" s="3"/>
      <c r="GRE19" s="3"/>
      <c r="GRF19" s="3"/>
      <c r="GRG19" s="3"/>
      <c r="GRH19" s="3"/>
      <c r="GRI19" s="3"/>
      <c r="GRJ19" s="3"/>
      <c r="GRK19" s="3"/>
      <c r="GRL19" s="3"/>
      <c r="GRM19" s="3"/>
      <c r="GRN19" s="3"/>
      <c r="GRO19" s="3"/>
      <c r="GRP19" s="3"/>
      <c r="GRQ19" s="3"/>
      <c r="GRR19" s="3"/>
      <c r="GRS19" s="3"/>
      <c r="GRT19" s="3"/>
      <c r="GRU19" s="3"/>
      <c r="GRV19" s="3"/>
      <c r="GRW19" s="3"/>
      <c r="GRX19" s="3"/>
      <c r="GRY19" s="3"/>
      <c r="GRZ19" s="3"/>
      <c r="GSA19" s="3"/>
      <c r="GSB19" s="3"/>
      <c r="GSC19" s="3"/>
      <c r="GSD19" s="3"/>
      <c r="GSE19" s="3"/>
      <c r="GSF19" s="3"/>
      <c r="GSG19" s="3"/>
      <c r="GSH19" s="3"/>
      <c r="GSI19" s="3"/>
      <c r="GSJ19" s="3"/>
      <c r="GSK19" s="3"/>
      <c r="GSL19" s="3"/>
      <c r="GSM19" s="3"/>
      <c r="GSN19" s="3"/>
      <c r="GSO19" s="3"/>
      <c r="GSP19" s="3"/>
      <c r="GSQ19" s="3"/>
      <c r="GSR19" s="3"/>
      <c r="GSS19" s="3"/>
      <c r="GST19" s="3"/>
      <c r="GSU19" s="3"/>
      <c r="GSV19" s="3"/>
      <c r="GSW19" s="3"/>
      <c r="GSX19" s="3"/>
      <c r="GSY19" s="3"/>
      <c r="GSZ19" s="3"/>
      <c r="GTA19" s="3"/>
      <c r="GTB19" s="3"/>
      <c r="GTC19" s="3"/>
      <c r="GTD19" s="3"/>
      <c r="GTE19" s="3"/>
      <c r="GTF19" s="3"/>
      <c r="GTG19" s="3"/>
      <c r="GTH19" s="3"/>
      <c r="GTI19" s="3"/>
      <c r="GTJ19" s="3"/>
      <c r="GTK19" s="3"/>
      <c r="GTL19" s="3"/>
      <c r="GTM19" s="3"/>
      <c r="GTN19" s="3"/>
      <c r="GTO19" s="3"/>
      <c r="GTP19" s="3"/>
      <c r="GTQ19" s="3"/>
      <c r="GTR19" s="3"/>
      <c r="GTS19" s="3"/>
      <c r="GTT19" s="3"/>
      <c r="GTU19" s="3"/>
      <c r="GTV19" s="3"/>
      <c r="GTW19" s="3"/>
      <c r="GTX19" s="3"/>
      <c r="GTY19" s="3"/>
      <c r="GTZ19" s="3"/>
      <c r="GUA19" s="3"/>
      <c r="GUB19" s="3"/>
      <c r="GUC19" s="3"/>
      <c r="GUD19" s="3"/>
      <c r="GUE19" s="3"/>
      <c r="GUF19" s="3"/>
      <c r="GUG19" s="3"/>
      <c r="GUH19" s="3"/>
      <c r="GUI19" s="3"/>
      <c r="GUJ19" s="3"/>
      <c r="GUK19" s="3"/>
      <c r="GUL19" s="3"/>
      <c r="GUM19" s="3"/>
      <c r="GUN19" s="3"/>
      <c r="GUO19" s="3"/>
      <c r="GUP19" s="3"/>
      <c r="GUQ19" s="3"/>
      <c r="GUR19" s="3"/>
      <c r="GUS19" s="3"/>
      <c r="GUT19" s="3"/>
      <c r="GUU19" s="3"/>
      <c r="GUV19" s="3"/>
      <c r="GUW19" s="3"/>
      <c r="GUX19" s="3"/>
      <c r="GUY19" s="3"/>
      <c r="GUZ19" s="3"/>
      <c r="GVA19" s="3"/>
      <c r="GVB19" s="3"/>
      <c r="GVC19" s="3"/>
      <c r="GVD19" s="3"/>
      <c r="GVE19" s="3"/>
      <c r="GVF19" s="3"/>
      <c r="GVG19" s="3"/>
      <c r="GVH19" s="3"/>
      <c r="GVI19" s="3"/>
      <c r="GVJ19" s="3"/>
      <c r="GVK19" s="3"/>
      <c r="GVL19" s="3"/>
      <c r="GVM19" s="3"/>
      <c r="GVN19" s="3"/>
      <c r="GVO19" s="3"/>
      <c r="GVP19" s="3"/>
      <c r="GVQ19" s="3"/>
      <c r="GVR19" s="3"/>
      <c r="GVS19" s="3"/>
      <c r="GVT19" s="3"/>
      <c r="GVU19" s="3"/>
      <c r="GVV19" s="3"/>
      <c r="GVW19" s="3"/>
      <c r="GVX19" s="3"/>
      <c r="GVY19" s="3"/>
      <c r="GVZ19" s="3"/>
      <c r="GWA19" s="3"/>
      <c r="GWB19" s="3"/>
      <c r="GWC19" s="3"/>
      <c r="GWD19" s="3"/>
      <c r="GWE19" s="3"/>
      <c r="GWF19" s="3"/>
      <c r="GWG19" s="3"/>
      <c r="GWH19" s="3"/>
      <c r="GWI19" s="3"/>
      <c r="GWJ19" s="3"/>
      <c r="GWK19" s="3"/>
      <c r="GWL19" s="3"/>
      <c r="GWM19" s="3"/>
      <c r="GWN19" s="3"/>
      <c r="GWO19" s="3"/>
      <c r="GWP19" s="3"/>
      <c r="GWQ19" s="3"/>
      <c r="GWR19" s="3"/>
      <c r="GWS19" s="3"/>
      <c r="GWT19" s="3"/>
      <c r="GWU19" s="3"/>
      <c r="GWV19" s="3"/>
      <c r="GWW19" s="3"/>
      <c r="GWX19" s="3"/>
      <c r="GWY19" s="3"/>
      <c r="GWZ19" s="3"/>
      <c r="GXA19" s="3"/>
      <c r="GXB19" s="3"/>
      <c r="GXC19" s="3"/>
      <c r="GXD19" s="3"/>
      <c r="GXE19" s="3"/>
      <c r="GXF19" s="3"/>
      <c r="GXG19" s="3"/>
      <c r="GXH19" s="3"/>
      <c r="GXI19" s="3"/>
      <c r="GXJ19" s="3"/>
      <c r="GXK19" s="3"/>
      <c r="GXL19" s="3"/>
      <c r="GXM19" s="3"/>
      <c r="GXN19" s="3"/>
      <c r="GXO19" s="3"/>
      <c r="GXP19" s="3"/>
      <c r="GXQ19" s="3"/>
      <c r="GXR19" s="3"/>
      <c r="GXS19" s="3"/>
      <c r="GXT19" s="3"/>
      <c r="GXU19" s="3"/>
      <c r="GXV19" s="3"/>
      <c r="GXW19" s="3"/>
      <c r="GXX19" s="3"/>
      <c r="GXY19" s="3"/>
      <c r="GXZ19" s="3"/>
      <c r="GYA19" s="3"/>
      <c r="GYB19" s="3"/>
      <c r="GYC19" s="3"/>
      <c r="GYD19" s="3"/>
      <c r="GYE19" s="3"/>
      <c r="GYF19" s="3"/>
      <c r="GYG19" s="3"/>
      <c r="GYH19" s="3"/>
      <c r="GYI19" s="3"/>
      <c r="GYJ19" s="3"/>
      <c r="GYK19" s="3"/>
      <c r="GYL19" s="3"/>
      <c r="GYM19" s="3"/>
      <c r="GYN19" s="3"/>
      <c r="GYO19" s="3"/>
      <c r="GYP19" s="3"/>
      <c r="GYQ19" s="3"/>
      <c r="GYR19" s="3"/>
      <c r="GYS19" s="3"/>
      <c r="GYT19" s="3"/>
      <c r="GYU19" s="3"/>
      <c r="GYV19" s="3"/>
      <c r="GYW19" s="3"/>
      <c r="GYX19" s="3"/>
      <c r="GYY19" s="3"/>
      <c r="GYZ19" s="3"/>
      <c r="GZA19" s="3"/>
      <c r="GZB19" s="3"/>
      <c r="GZC19" s="3"/>
      <c r="GZD19" s="3"/>
      <c r="GZE19" s="3"/>
      <c r="GZF19" s="3"/>
      <c r="GZG19" s="3"/>
      <c r="GZH19" s="3"/>
      <c r="GZI19" s="3"/>
      <c r="GZJ19" s="3"/>
      <c r="GZK19" s="3"/>
      <c r="GZL19" s="3"/>
      <c r="GZM19" s="3"/>
      <c r="GZN19" s="3"/>
      <c r="GZO19" s="3"/>
      <c r="GZP19" s="3"/>
      <c r="GZQ19" s="3"/>
      <c r="GZR19" s="3"/>
      <c r="GZS19" s="3"/>
      <c r="GZT19" s="3"/>
      <c r="GZU19" s="3"/>
      <c r="GZV19" s="3"/>
      <c r="GZW19" s="3"/>
      <c r="GZX19" s="3"/>
      <c r="GZY19" s="3"/>
      <c r="GZZ19" s="3"/>
      <c r="HAA19" s="3"/>
      <c r="HAB19" s="3"/>
      <c r="HAC19" s="3"/>
      <c r="HAD19" s="3"/>
      <c r="HAE19" s="3"/>
      <c r="HAF19" s="3"/>
      <c r="HAG19" s="3"/>
      <c r="HAH19" s="3"/>
      <c r="HAI19" s="3"/>
      <c r="HAJ19" s="3"/>
      <c r="HAK19" s="3"/>
      <c r="HAL19" s="3"/>
      <c r="HAM19" s="3"/>
      <c r="HAN19" s="3"/>
      <c r="HAO19" s="3"/>
      <c r="HAP19" s="3"/>
      <c r="HAQ19" s="3"/>
      <c r="HAR19" s="3"/>
      <c r="HAS19" s="3"/>
      <c r="HAT19" s="3"/>
      <c r="HAU19" s="3"/>
      <c r="HAV19" s="3"/>
      <c r="HAW19" s="3"/>
      <c r="HAX19" s="3"/>
      <c r="HAY19" s="3"/>
      <c r="HAZ19" s="3"/>
      <c r="HBA19" s="3"/>
      <c r="HBB19" s="3"/>
      <c r="HBC19" s="3"/>
      <c r="HBD19" s="3"/>
      <c r="HBE19" s="3"/>
      <c r="HBF19" s="3"/>
      <c r="HBG19" s="3"/>
      <c r="HBH19" s="3"/>
      <c r="HBI19" s="3"/>
      <c r="HBJ19" s="3"/>
      <c r="HBK19" s="3"/>
      <c r="HBL19" s="3"/>
      <c r="HBM19" s="3"/>
      <c r="HBN19" s="3"/>
      <c r="HBO19" s="3"/>
      <c r="HBP19" s="3"/>
      <c r="HBQ19" s="3"/>
      <c r="HBR19" s="3"/>
      <c r="HBS19" s="3"/>
      <c r="HBT19" s="3"/>
      <c r="HBU19" s="3"/>
      <c r="HBV19" s="3"/>
      <c r="HBW19" s="3"/>
      <c r="HBX19" s="3"/>
      <c r="HBY19" s="3"/>
      <c r="HBZ19" s="3"/>
      <c r="HCA19" s="3"/>
      <c r="HCB19" s="3"/>
      <c r="HCC19" s="3"/>
      <c r="HCD19" s="3"/>
      <c r="HCE19" s="3"/>
      <c r="HCF19" s="3"/>
      <c r="HCG19" s="3"/>
      <c r="HCH19" s="3"/>
      <c r="HCI19" s="3"/>
      <c r="HCJ19" s="3"/>
      <c r="HCK19" s="3"/>
      <c r="HCL19" s="3"/>
      <c r="HCM19" s="3"/>
      <c r="HCN19" s="3"/>
      <c r="HCO19" s="3"/>
      <c r="HCP19" s="3"/>
      <c r="HCQ19" s="3"/>
      <c r="HCR19" s="3"/>
      <c r="HCS19" s="3"/>
      <c r="HCT19" s="3"/>
      <c r="HCU19" s="3"/>
      <c r="HCV19" s="3"/>
      <c r="HCW19" s="3"/>
      <c r="HCX19" s="3"/>
      <c r="HCY19" s="3"/>
      <c r="HCZ19" s="3"/>
      <c r="HDA19" s="3"/>
      <c r="HDB19" s="3"/>
      <c r="HDC19" s="3"/>
      <c r="HDD19" s="3"/>
      <c r="HDE19" s="3"/>
      <c r="HDF19" s="3"/>
      <c r="HDG19" s="3"/>
      <c r="HDH19" s="3"/>
      <c r="HDI19" s="3"/>
      <c r="HDJ19" s="3"/>
      <c r="HDK19" s="3"/>
      <c r="HDL19" s="3"/>
      <c r="HDM19" s="3"/>
      <c r="HDN19" s="3"/>
      <c r="HDO19" s="3"/>
      <c r="HDP19" s="3"/>
      <c r="HDQ19" s="3"/>
      <c r="HDR19" s="3"/>
      <c r="HDS19" s="3"/>
      <c r="HDT19" s="3"/>
      <c r="HDU19" s="3"/>
      <c r="HDV19" s="3"/>
      <c r="HDW19" s="3"/>
      <c r="HDX19" s="3"/>
      <c r="HDY19" s="3"/>
      <c r="HDZ19" s="3"/>
      <c r="HEA19" s="3"/>
      <c r="HEB19" s="3"/>
      <c r="HEC19" s="3"/>
      <c r="HED19" s="3"/>
      <c r="HEE19" s="3"/>
      <c r="HEF19" s="3"/>
      <c r="HEG19" s="3"/>
      <c r="HEH19" s="3"/>
      <c r="HEI19" s="3"/>
      <c r="HEJ19" s="3"/>
      <c r="HEK19" s="3"/>
      <c r="HEL19" s="3"/>
      <c r="HEM19" s="3"/>
      <c r="HEN19" s="3"/>
      <c r="HEO19" s="3"/>
      <c r="HEP19" s="3"/>
      <c r="HEQ19" s="3"/>
      <c r="HER19" s="3"/>
      <c r="HES19" s="3"/>
      <c r="HET19" s="3"/>
      <c r="HEU19" s="3"/>
      <c r="HEV19" s="3"/>
      <c r="HEW19" s="3"/>
      <c r="HEX19" s="3"/>
      <c r="HEY19" s="3"/>
      <c r="HEZ19" s="3"/>
      <c r="HFA19" s="3"/>
      <c r="HFB19" s="3"/>
      <c r="HFC19" s="3"/>
      <c r="HFD19" s="3"/>
      <c r="HFE19" s="3"/>
      <c r="HFF19" s="3"/>
      <c r="HFG19" s="3"/>
      <c r="HFH19" s="3"/>
      <c r="HFI19" s="3"/>
      <c r="HFJ19" s="3"/>
      <c r="HFK19" s="3"/>
      <c r="HFL19" s="3"/>
      <c r="HFM19" s="3"/>
      <c r="HFN19" s="3"/>
      <c r="HFO19" s="3"/>
      <c r="HFP19" s="3"/>
      <c r="HFQ19" s="3"/>
      <c r="HFR19" s="3"/>
      <c r="HFS19" s="3"/>
      <c r="HFT19" s="3"/>
      <c r="HFU19" s="3"/>
      <c r="HFV19" s="3"/>
      <c r="HFW19" s="3"/>
      <c r="HFX19" s="3"/>
      <c r="HFY19" s="3"/>
      <c r="HFZ19" s="3"/>
      <c r="HGA19" s="3"/>
      <c r="HGB19" s="3"/>
      <c r="HGC19" s="3"/>
      <c r="HGD19" s="3"/>
      <c r="HGE19" s="3"/>
      <c r="HGF19" s="3"/>
      <c r="HGG19" s="3"/>
      <c r="HGH19" s="3"/>
      <c r="HGI19" s="3"/>
      <c r="HGJ19" s="3"/>
      <c r="HGK19" s="3"/>
      <c r="HGL19" s="3"/>
      <c r="HGM19" s="3"/>
      <c r="HGN19" s="3"/>
      <c r="HGO19" s="3"/>
      <c r="HGP19" s="3"/>
      <c r="HGQ19" s="3"/>
      <c r="HGR19" s="3"/>
      <c r="HGS19" s="3"/>
      <c r="HGT19" s="3"/>
      <c r="HGU19" s="3"/>
      <c r="HGV19" s="3"/>
      <c r="HGW19" s="3"/>
      <c r="HGX19" s="3"/>
      <c r="HGY19" s="3"/>
      <c r="HGZ19" s="3"/>
      <c r="HHA19" s="3"/>
      <c r="HHB19" s="3"/>
      <c r="HHC19" s="3"/>
      <c r="HHD19" s="3"/>
      <c r="HHE19" s="3"/>
      <c r="HHF19" s="3"/>
      <c r="HHG19" s="3"/>
      <c r="HHH19" s="3"/>
      <c r="HHI19" s="3"/>
      <c r="HHJ19" s="3"/>
      <c r="HHK19" s="3"/>
      <c r="HHL19" s="3"/>
      <c r="HHM19" s="3"/>
      <c r="HHN19" s="3"/>
      <c r="HHO19" s="3"/>
      <c r="HHP19" s="3"/>
      <c r="HHQ19" s="3"/>
      <c r="HHR19" s="3"/>
      <c r="HHS19" s="3"/>
      <c r="HHT19" s="3"/>
      <c r="HHU19" s="3"/>
      <c r="HHV19" s="3"/>
      <c r="HHW19" s="3"/>
      <c r="HHX19" s="3"/>
      <c r="HHY19" s="3"/>
      <c r="HHZ19" s="3"/>
      <c r="HIA19" s="3"/>
      <c r="HIB19" s="3"/>
      <c r="HIC19" s="3"/>
      <c r="HID19" s="3"/>
      <c r="HIE19" s="3"/>
      <c r="HIF19" s="3"/>
      <c r="HIG19" s="3"/>
      <c r="HIH19" s="3"/>
      <c r="HII19" s="3"/>
      <c r="HIJ19" s="3"/>
      <c r="HIK19" s="3"/>
      <c r="HIL19" s="3"/>
      <c r="HIM19" s="3"/>
      <c r="HIN19" s="3"/>
      <c r="HIO19" s="3"/>
      <c r="HIP19" s="3"/>
      <c r="HIQ19" s="3"/>
      <c r="HIR19" s="3"/>
      <c r="HIS19" s="3"/>
      <c r="HIT19" s="3"/>
      <c r="HIU19" s="3"/>
      <c r="HIV19" s="3"/>
      <c r="HIW19" s="3"/>
      <c r="HIX19" s="3"/>
      <c r="HIY19" s="3"/>
      <c r="HIZ19" s="3"/>
      <c r="HJA19" s="3"/>
      <c r="HJB19" s="3"/>
      <c r="HJC19" s="3"/>
      <c r="HJD19" s="3"/>
      <c r="HJE19" s="3"/>
      <c r="HJF19" s="3"/>
      <c r="HJG19" s="3"/>
      <c r="HJH19" s="3"/>
      <c r="HJI19" s="3"/>
      <c r="HJJ19" s="3"/>
      <c r="HJK19" s="3"/>
      <c r="HJL19" s="3"/>
      <c r="HJM19" s="3"/>
      <c r="HJN19" s="3"/>
      <c r="HJO19" s="3"/>
      <c r="HJP19" s="3"/>
      <c r="HJQ19" s="3"/>
      <c r="HJR19" s="3"/>
      <c r="HJS19" s="3"/>
      <c r="HJT19" s="3"/>
      <c r="HJU19" s="3"/>
      <c r="HJV19" s="3"/>
      <c r="HJW19" s="3"/>
      <c r="HJX19" s="3"/>
      <c r="HJY19" s="3"/>
      <c r="HJZ19" s="3"/>
      <c r="HKA19" s="3"/>
      <c r="HKB19" s="3"/>
      <c r="HKC19" s="3"/>
      <c r="HKD19" s="3"/>
      <c r="HKE19" s="3"/>
      <c r="HKF19" s="3"/>
      <c r="HKG19" s="3"/>
      <c r="HKH19" s="3"/>
      <c r="HKI19" s="3"/>
      <c r="HKJ19" s="3"/>
      <c r="HKK19" s="3"/>
      <c r="HKL19" s="3"/>
      <c r="HKM19" s="3"/>
      <c r="HKN19" s="3"/>
      <c r="HKO19" s="3"/>
      <c r="HKP19" s="3"/>
      <c r="HKQ19" s="3"/>
      <c r="HKR19" s="3"/>
      <c r="HKS19" s="3"/>
      <c r="HKT19" s="3"/>
      <c r="HKU19" s="3"/>
      <c r="HKV19" s="3"/>
      <c r="HKW19" s="3"/>
      <c r="HKX19" s="3"/>
      <c r="HKY19" s="3"/>
      <c r="HKZ19" s="3"/>
      <c r="HLA19" s="3"/>
      <c r="HLB19" s="3"/>
      <c r="HLC19" s="3"/>
      <c r="HLD19" s="3"/>
      <c r="HLE19" s="3"/>
      <c r="HLF19" s="3"/>
      <c r="HLG19" s="3"/>
      <c r="HLH19" s="3"/>
      <c r="HLI19" s="3"/>
      <c r="HLJ19" s="3"/>
      <c r="HLK19" s="3"/>
      <c r="HLL19" s="3"/>
      <c r="HLM19" s="3"/>
      <c r="HLN19" s="3"/>
      <c r="HLO19" s="3"/>
      <c r="HLP19" s="3"/>
      <c r="HLQ19" s="3"/>
      <c r="HLR19" s="3"/>
      <c r="HLS19" s="3"/>
      <c r="HLT19" s="3"/>
      <c r="HLU19" s="3"/>
      <c r="HLV19" s="3"/>
      <c r="HLW19" s="3"/>
      <c r="HLX19" s="3"/>
      <c r="HLY19" s="3"/>
      <c r="HLZ19" s="3"/>
      <c r="HMA19" s="3"/>
      <c r="HMB19" s="3"/>
      <c r="HMC19" s="3"/>
      <c r="HMD19" s="3"/>
      <c r="HME19" s="3"/>
      <c r="HMF19" s="3"/>
      <c r="HMG19" s="3"/>
      <c r="HMH19" s="3"/>
      <c r="HMI19" s="3"/>
      <c r="HMJ19" s="3"/>
      <c r="HMK19" s="3"/>
      <c r="HML19" s="3"/>
      <c r="HMM19" s="3"/>
      <c r="HMN19" s="3"/>
      <c r="HMO19" s="3"/>
      <c r="HMP19" s="3"/>
      <c r="HMQ19" s="3"/>
      <c r="HMR19" s="3"/>
      <c r="HMS19" s="3"/>
      <c r="HMT19" s="3"/>
      <c r="HMU19" s="3"/>
      <c r="HMV19" s="3"/>
      <c r="HMW19" s="3"/>
      <c r="HMX19" s="3"/>
      <c r="HMY19" s="3"/>
      <c r="HMZ19" s="3"/>
      <c r="HNA19" s="3"/>
      <c r="HNB19" s="3"/>
      <c r="HNC19" s="3"/>
      <c r="HND19" s="3"/>
      <c r="HNE19" s="3"/>
      <c r="HNF19" s="3"/>
      <c r="HNG19" s="3"/>
      <c r="HNH19" s="3"/>
      <c r="HNI19" s="3"/>
      <c r="HNJ19" s="3"/>
      <c r="HNK19" s="3"/>
      <c r="HNL19" s="3"/>
      <c r="HNM19" s="3"/>
      <c r="HNN19" s="3"/>
      <c r="HNO19" s="3"/>
      <c r="HNP19" s="3"/>
      <c r="HNQ19" s="3"/>
      <c r="HNR19" s="3"/>
      <c r="HNS19" s="3"/>
      <c r="HNT19" s="3"/>
      <c r="HNU19" s="3"/>
      <c r="HNV19" s="3"/>
      <c r="HNW19" s="3"/>
      <c r="HNX19" s="3"/>
      <c r="HNY19" s="3"/>
      <c r="HNZ19" s="3"/>
      <c r="HOA19" s="3"/>
      <c r="HOB19" s="3"/>
      <c r="HOC19" s="3"/>
      <c r="HOD19" s="3"/>
      <c r="HOE19" s="3"/>
      <c r="HOF19" s="3"/>
      <c r="HOG19" s="3"/>
      <c r="HOH19" s="3"/>
      <c r="HOI19" s="3"/>
      <c r="HOJ19" s="3"/>
      <c r="HOK19" s="3"/>
      <c r="HOL19" s="3"/>
      <c r="HOM19" s="3"/>
      <c r="HON19" s="3"/>
      <c r="HOO19" s="3"/>
      <c r="HOP19" s="3"/>
      <c r="HOQ19" s="3"/>
      <c r="HOR19" s="3"/>
      <c r="HOS19" s="3"/>
      <c r="HOT19" s="3"/>
      <c r="HOU19" s="3"/>
      <c r="HOV19" s="3"/>
      <c r="HOW19" s="3"/>
      <c r="HOX19" s="3"/>
      <c r="HOY19" s="3"/>
      <c r="HOZ19" s="3"/>
      <c r="HPA19" s="3"/>
      <c r="HPB19" s="3"/>
      <c r="HPC19" s="3"/>
      <c r="HPD19" s="3"/>
      <c r="HPE19" s="3"/>
      <c r="HPF19" s="3"/>
      <c r="HPG19" s="3"/>
      <c r="HPH19" s="3"/>
      <c r="HPI19" s="3"/>
      <c r="HPJ19" s="3"/>
      <c r="HPK19" s="3"/>
      <c r="HPL19" s="3"/>
      <c r="HPM19" s="3"/>
      <c r="HPN19" s="3"/>
      <c r="HPO19" s="3"/>
      <c r="HPP19" s="3"/>
      <c r="HPQ19" s="3"/>
      <c r="HPR19" s="3"/>
      <c r="HPS19" s="3"/>
      <c r="HPT19" s="3"/>
      <c r="HPU19" s="3"/>
      <c r="HPV19" s="3"/>
      <c r="HPW19" s="3"/>
      <c r="HPX19" s="3"/>
      <c r="HPY19" s="3"/>
      <c r="HPZ19" s="3"/>
      <c r="HQA19" s="3"/>
      <c r="HQB19" s="3"/>
      <c r="HQC19" s="3"/>
      <c r="HQD19" s="3"/>
      <c r="HQE19" s="3"/>
      <c r="HQF19" s="3"/>
      <c r="HQG19" s="3"/>
      <c r="HQH19" s="3"/>
      <c r="HQI19" s="3"/>
      <c r="HQJ19" s="3"/>
      <c r="HQK19" s="3"/>
      <c r="HQL19" s="3"/>
      <c r="HQM19" s="3"/>
      <c r="HQN19" s="3"/>
      <c r="HQO19" s="3"/>
      <c r="HQP19" s="3"/>
      <c r="HQQ19" s="3"/>
      <c r="HQR19" s="3"/>
      <c r="HQS19" s="3"/>
      <c r="HQT19" s="3"/>
      <c r="HQU19" s="3"/>
      <c r="HQV19" s="3"/>
      <c r="HQW19" s="3"/>
      <c r="HQX19" s="3"/>
      <c r="HQY19" s="3"/>
      <c r="HQZ19" s="3"/>
      <c r="HRA19" s="3"/>
      <c r="HRB19" s="3"/>
      <c r="HRC19" s="3"/>
      <c r="HRD19" s="3"/>
      <c r="HRE19" s="3"/>
      <c r="HRF19" s="3"/>
      <c r="HRG19" s="3"/>
      <c r="HRH19" s="3"/>
      <c r="HRI19" s="3"/>
      <c r="HRJ19" s="3"/>
      <c r="HRK19" s="3"/>
      <c r="HRL19" s="3"/>
      <c r="HRM19" s="3"/>
      <c r="HRN19" s="3"/>
      <c r="HRO19" s="3"/>
      <c r="HRP19" s="3"/>
      <c r="HRQ19" s="3"/>
      <c r="HRR19" s="3"/>
      <c r="HRS19" s="3"/>
      <c r="HRT19" s="3"/>
      <c r="HRU19" s="3"/>
      <c r="HRV19" s="3"/>
      <c r="HRW19" s="3"/>
      <c r="HRX19" s="3"/>
      <c r="HRY19" s="3"/>
      <c r="HRZ19" s="3"/>
      <c r="HSA19" s="3"/>
      <c r="HSB19" s="3"/>
      <c r="HSC19" s="3"/>
      <c r="HSD19" s="3"/>
      <c r="HSE19" s="3"/>
      <c r="HSF19" s="3"/>
      <c r="HSG19" s="3"/>
      <c r="HSH19" s="3"/>
      <c r="HSI19" s="3"/>
      <c r="HSJ19" s="3"/>
      <c r="HSK19" s="3"/>
      <c r="HSL19" s="3"/>
      <c r="HSM19" s="3"/>
      <c r="HSN19" s="3"/>
      <c r="HSO19" s="3"/>
      <c r="HSP19" s="3"/>
      <c r="HSQ19" s="3"/>
      <c r="HSR19" s="3"/>
      <c r="HSS19" s="3"/>
      <c r="HST19" s="3"/>
      <c r="HSU19" s="3"/>
      <c r="HSV19" s="3"/>
      <c r="HSW19" s="3"/>
      <c r="HSX19" s="3"/>
      <c r="HSY19" s="3"/>
      <c r="HSZ19" s="3"/>
      <c r="HTA19" s="3"/>
      <c r="HTB19" s="3"/>
      <c r="HTC19" s="3"/>
      <c r="HTD19" s="3"/>
      <c r="HTE19" s="3"/>
      <c r="HTF19" s="3"/>
      <c r="HTG19" s="3"/>
      <c r="HTH19" s="3"/>
      <c r="HTI19" s="3"/>
      <c r="HTJ19" s="3"/>
      <c r="HTK19" s="3"/>
      <c r="HTL19" s="3"/>
      <c r="HTM19" s="3"/>
      <c r="HTN19" s="3"/>
      <c r="HTO19" s="3"/>
      <c r="HTP19" s="3"/>
      <c r="HTQ19" s="3"/>
      <c r="HTR19" s="3"/>
      <c r="HTS19" s="3"/>
      <c r="HTT19" s="3"/>
      <c r="HTU19" s="3"/>
      <c r="HTV19" s="3"/>
      <c r="HTW19" s="3"/>
      <c r="HTX19" s="3"/>
      <c r="HTY19" s="3"/>
      <c r="HTZ19" s="3"/>
      <c r="HUA19" s="3"/>
      <c r="HUB19" s="3"/>
      <c r="HUC19" s="3"/>
      <c r="HUD19" s="3"/>
      <c r="HUE19" s="3"/>
      <c r="HUF19" s="3"/>
      <c r="HUG19" s="3"/>
      <c r="HUH19" s="3"/>
      <c r="HUI19" s="3"/>
      <c r="HUJ19" s="3"/>
      <c r="HUK19" s="3"/>
      <c r="HUL19" s="3"/>
      <c r="HUM19" s="3"/>
      <c r="HUN19" s="3"/>
      <c r="HUO19" s="3"/>
      <c r="HUP19" s="3"/>
      <c r="HUQ19" s="3"/>
      <c r="HUR19" s="3"/>
      <c r="HUS19" s="3"/>
      <c r="HUT19" s="3"/>
      <c r="HUU19" s="3"/>
      <c r="HUV19" s="3"/>
      <c r="HUW19" s="3"/>
      <c r="HUX19" s="3"/>
      <c r="HUY19" s="3"/>
      <c r="HUZ19" s="3"/>
      <c r="HVA19" s="3"/>
      <c r="HVB19" s="3"/>
      <c r="HVC19" s="3"/>
      <c r="HVD19" s="3"/>
      <c r="HVE19" s="3"/>
      <c r="HVF19" s="3"/>
      <c r="HVG19" s="3"/>
      <c r="HVH19" s="3"/>
      <c r="HVI19" s="3"/>
      <c r="HVJ19" s="3"/>
      <c r="HVK19" s="3"/>
      <c r="HVL19" s="3"/>
      <c r="HVM19" s="3"/>
      <c r="HVN19" s="3"/>
      <c r="HVO19" s="3"/>
      <c r="HVP19" s="3"/>
      <c r="HVQ19" s="3"/>
      <c r="HVR19" s="3"/>
      <c r="HVS19" s="3"/>
      <c r="HVT19" s="3"/>
      <c r="HVU19" s="3"/>
      <c r="HVV19" s="3"/>
      <c r="HVW19" s="3"/>
      <c r="HVX19" s="3"/>
      <c r="HVY19" s="3"/>
      <c r="HVZ19" s="3"/>
      <c r="HWA19" s="3"/>
      <c r="HWB19" s="3"/>
      <c r="HWC19" s="3"/>
      <c r="HWD19" s="3"/>
      <c r="HWE19" s="3"/>
      <c r="HWF19" s="3"/>
      <c r="HWG19" s="3"/>
      <c r="HWH19" s="3"/>
      <c r="HWI19" s="3"/>
      <c r="HWJ19" s="3"/>
      <c r="HWK19" s="3"/>
      <c r="HWL19" s="3"/>
      <c r="HWM19" s="3"/>
      <c r="HWN19" s="3"/>
      <c r="HWO19" s="3"/>
      <c r="HWP19" s="3"/>
      <c r="HWQ19" s="3"/>
      <c r="HWR19" s="3"/>
      <c r="HWS19" s="3"/>
      <c r="HWT19" s="3"/>
      <c r="HWU19" s="3"/>
      <c r="HWV19" s="3"/>
      <c r="HWW19" s="3"/>
      <c r="HWX19" s="3"/>
      <c r="HWY19" s="3"/>
      <c r="HWZ19" s="3"/>
      <c r="HXA19" s="3"/>
      <c r="HXB19" s="3"/>
      <c r="HXC19" s="3"/>
      <c r="HXD19" s="3"/>
      <c r="HXE19" s="3"/>
      <c r="HXF19" s="3"/>
      <c r="HXG19" s="3"/>
      <c r="HXH19" s="3"/>
      <c r="HXI19" s="3"/>
      <c r="HXJ19" s="3"/>
      <c r="HXK19" s="3"/>
      <c r="HXL19" s="3"/>
      <c r="HXM19" s="3"/>
      <c r="HXN19" s="3"/>
      <c r="HXO19" s="3"/>
      <c r="HXP19" s="3"/>
      <c r="HXQ19" s="3"/>
      <c r="HXR19" s="3"/>
      <c r="HXS19" s="3"/>
      <c r="HXT19" s="3"/>
      <c r="HXU19" s="3"/>
      <c r="HXV19" s="3"/>
      <c r="HXW19" s="3"/>
      <c r="HXX19" s="3"/>
      <c r="HXY19" s="3"/>
      <c r="HXZ19" s="3"/>
      <c r="HYA19" s="3"/>
      <c r="HYB19" s="3"/>
      <c r="HYC19" s="3"/>
      <c r="HYD19" s="3"/>
      <c r="HYE19" s="3"/>
      <c r="HYF19" s="3"/>
      <c r="HYG19" s="3"/>
      <c r="HYH19" s="3"/>
      <c r="HYI19" s="3"/>
      <c r="HYJ19" s="3"/>
      <c r="HYK19" s="3"/>
      <c r="HYL19" s="3"/>
      <c r="HYM19" s="3"/>
      <c r="HYN19" s="3"/>
      <c r="HYO19" s="3"/>
      <c r="HYP19" s="3"/>
      <c r="HYQ19" s="3"/>
      <c r="HYR19" s="3"/>
      <c r="HYS19" s="3"/>
      <c r="HYT19" s="3"/>
      <c r="HYU19" s="3"/>
      <c r="HYV19" s="3"/>
      <c r="HYW19" s="3"/>
      <c r="HYX19" s="3"/>
      <c r="HYY19" s="3"/>
      <c r="HYZ19" s="3"/>
      <c r="HZA19" s="3"/>
      <c r="HZB19" s="3"/>
      <c r="HZC19" s="3"/>
      <c r="HZD19" s="3"/>
      <c r="HZE19" s="3"/>
      <c r="HZF19" s="3"/>
      <c r="HZG19" s="3"/>
      <c r="HZH19" s="3"/>
      <c r="HZI19" s="3"/>
      <c r="HZJ19" s="3"/>
      <c r="HZK19" s="3"/>
      <c r="HZL19" s="3"/>
      <c r="HZM19" s="3"/>
      <c r="HZN19" s="3"/>
      <c r="HZO19" s="3"/>
      <c r="HZP19" s="3"/>
      <c r="HZQ19" s="3"/>
      <c r="HZR19" s="3"/>
      <c r="HZS19" s="3"/>
      <c r="HZT19" s="3"/>
      <c r="HZU19" s="3"/>
      <c r="HZV19" s="3"/>
      <c r="HZW19" s="3"/>
      <c r="HZX19" s="3"/>
      <c r="HZY19" s="3"/>
      <c r="HZZ19" s="3"/>
      <c r="IAA19" s="3"/>
      <c r="IAB19" s="3"/>
      <c r="IAC19" s="3"/>
      <c r="IAD19" s="3"/>
      <c r="IAE19" s="3"/>
      <c r="IAF19" s="3"/>
      <c r="IAG19" s="3"/>
      <c r="IAH19" s="3"/>
      <c r="IAI19" s="3"/>
      <c r="IAJ19" s="3"/>
      <c r="IAK19" s="3"/>
      <c r="IAL19" s="3"/>
      <c r="IAM19" s="3"/>
      <c r="IAN19" s="3"/>
      <c r="IAO19" s="3"/>
      <c r="IAP19" s="3"/>
      <c r="IAQ19" s="3"/>
      <c r="IAR19" s="3"/>
      <c r="IAS19" s="3"/>
      <c r="IAT19" s="3"/>
      <c r="IAU19" s="3"/>
      <c r="IAV19" s="3"/>
      <c r="IAW19" s="3"/>
      <c r="IAX19" s="3"/>
      <c r="IAY19" s="3"/>
      <c r="IAZ19" s="3"/>
      <c r="IBA19" s="3"/>
      <c r="IBB19" s="3"/>
      <c r="IBC19" s="3"/>
      <c r="IBD19" s="3"/>
      <c r="IBE19" s="3"/>
      <c r="IBF19" s="3"/>
      <c r="IBG19" s="3"/>
      <c r="IBH19" s="3"/>
      <c r="IBI19" s="3"/>
      <c r="IBJ19" s="3"/>
      <c r="IBK19" s="3"/>
      <c r="IBL19" s="3"/>
      <c r="IBM19" s="3"/>
      <c r="IBN19" s="3"/>
      <c r="IBO19" s="3"/>
      <c r="IBP19" s="3"/>
      <c r="IBQ19" s="3"/>
      <c r="IBR19" s="3"/>
      <c r="IBS19" s="3"/>
      <c r="IBT19" s="3"/>
      <c r="IBU19" s="3"/>
      <c r="IBV19" s="3"/>
      <c r="IBW19" s="3"/>
      <c r="IBX19" s="3"/>
      <c r="IBY19" s="3"/>
      <c r="IBZ19" s="3"/>
      <c r="ICA19" s="3"/>
      <c r="ICB19" s="3"/>
      <c r="ICC19" s="3"/>
      <c r="ICD19" s="3"/>
      <c r="ICE19" s="3"/>
      <c r="ICF19" s="3"/>
      <c r="ICG19" s="3"/>
      <c r="ICH19" s="3"/>
      <c r="ICI19" s="3"/>
      <c r="ICJ19" s="3"/>
      <c r="ICK19" s="3"/>
      <c r="ICL19" s="3"/>
      <c r="ICM19" s="3"/>
      <c r="ICN19" s="3"/>
      <c r="ICO19" s="3"/>
      <c r="ICP19" s="3"/>
      <c r="ICQ19" s="3"/>
      <c r="ICR19" s="3"/>
      <c r="ICS19" s="3"/>
      <c r="ICT19" s="3"/>
      <c r="ICU19" s="3"/>
      <c r="ICV19" s="3"/>
      <c r="ICW19" s="3"/>
      <c r="ICX19" s="3"/>
      <c r="ICY19" s="3"/>
      <c r="ICZ19" s="3"/>
      <c r="IDA19" s="3"/>
      <c r="IDB19" s="3"/>
      <c r="IDC19" s="3"/>
      <c r="IDD19" s="3"/>
      <c r="IDE19" s="3"/>
      <c r="IDF19" s="3"/>
      <c r="IDG19" s="3"/>
      <c r="IDH19" s="3"/>
      <c r="IDI19" s="3"/>
      <c r="IDJ19" s="3"/>
      <c r="IDK19" s="3"/>
      <c r="IDL19" s="3"/>
      <c r="IDM19" s="3"/>
      <c r="IDN19" s="3"/>
      <c r="IDO19" s="3"/>
      <c r="IDP19" s="3"/>
      <c r="IDQ19" s="3"/>
      <c r="IDR19" s="3"/>
      <c r="IDS19" s="3"/>
      <c r="IDT19" s="3"/>
      <c r="IDU19" s="3"/>
      <c r="IDV19" s="3"/>
      <c r="IDW19" s="3"/>
      <c r="IDX19" s="3"/>
      <c r="IDY19" s="3"/>
      <c r="IDZ19" s="3"/>
      <c r="IEA19" s="3"/>
      <c r="IEB19" s="3"/>
      <c r="IEC19" s="3"/>
      <c r="IED19" s="3"/>
      <c r="IEE19" s="3"/>
      <c r="IEF19" s="3"/>
      <c r="IEG19" s="3"/>
      <c r="IEH19" s="3"/>
      <c r="IEI19" s="3"/>
      <c r="IEJ19" s="3"/>
      <c r="IEK19" s="3"/>
      <c r="IEL19" s="3"/>
      <c r="IEM19" s="3"/>
      <c r="IEN19" s="3"/>
      <c r="IEO19" s="3"/>
      <c r="IEP19" s="3"/>
      <c r="IEQ19" s="3"/>
      <c r="IER19" s="3"/>
      <c r="IES19" s="3"/>
      <c r="IET19" s="3"/>
      <c r="IEU19" s="3"/>
      <c r="IEV19" s="3"/>
      <c r="IEW19" s="3"/>
      <c r="IEX19" s="3"/>
      <c r="IEY19" s="3"/>
      <c r="IEZ19" s="3"/>
      <c r="IFA19" s="3"/>
      <c r="IFB19" s="3"/>
      <c r="IFC19" s="3"/>
      <c r="IFD19" s="3"/>
      <c r="IFE19" s="3"/>
      <c r="IFF19" s="3"/>
      <c r="IFG19" s="3"/>
      <c r="IFH19" s="3"/>
      <c r="IFI19" s="3"/>
      <c r="IFJ19" s="3"/>
      <c r="IFK19" s="3"/>
      <c r="IFL19" s="3"/>
      <c r="IFM19" s="3"/>
      <c r="IFN19" s="3"/>
      <c r="IFO19" s="3"/>
      <c r="IFP19" s="3"/>
      <c r="IFQ19" s="3"/>
      <c r="IFR19" s="3"/>
      <c r="IFS19" s="3"/>
      <c r="IFT19" s="3"/>
      <c r="IFU19" s="3"/>
      <c r="IFV19" s="3"/>
      <c r="IFW19" s="3"/>
      <c r="IFX19" s="3"/>
      <c r="IFY19" s="3"/>
      <c r="IFZ19" s="3"/>
      <c r="IGA19" s="3"/>
      <c r="IGB19" s="3"/>
      <c r="IGC19" s="3"/>
      <c r="IGD19" s="3"/>
      <c r="IGE19" s="3"/>
      <c r="IGF19" s="3"/>
      <c r="IGG19" s="3"/>
      <c r="IGH19" s="3"/>
      <c r="IGI19" s="3"/>
      <c r="IGJ19" s="3"/>
      <c r="IGK19" s="3"/>
      <c r="IGL19" s="3"/>
      <c r="IGM19" s="3"/>
      <c r="IGN19" s="3"/>
      <c r="IGO19" s="3"/>
      <c r="IGP19" s="3"/>
      <c r="IGQ19" s="3"/>
      <c r="IGR19" s="3"/>
      <c r="IGS19" s="3"/>
      <c r="IGT19" s="3"/>
      <c r="IGU19" s="3"/>
      <c r="IGV19" s="3"/>
      <c r="IGW19" s="3"/>
      <c r="IGX19" s="3"/>
      <c r="IGY19" s="3"/>
      <c r="IGZ19" s="3"/>
      <c r="IHA19" s="3"/>
      <c r="IHB19" s="3"/>
      <c r="IHC19" s="3"/>
      <c r="IHD19" s="3"/>
      <c r="IHE19" s="3"/>
      <c r="IHF19" s="3"/>
      <c r="IHG19" s="3"/>
      <c r="IHH19" s="3"/>
      <c r="IHI19" s="3"/>
      <c r="IHJ19" s="3"/>
      <c r="IHK19" s="3"/>
      <c r="IHL19" s="3"/>
      <c r="IHM19" s="3"/>
      <c r="IHN19" s="3"/>
      <c r="IHO19" s="3"/>
      <c r="IHP19" s="3"/>
      <c r="IHQ19" s="3"/>
      <c r="IHR19" s="3"/>
      <c r="IHS19" s="3"/>
      <c r="IHT19" s="3"/>
      <c r="IHU19" s="3"/>
      <c r="IHV19" s="3"/>
      <c r="IHW19" s="3"/>
      <c r="IHX19" s="3"/>
      <c r="IHY19" s="3"/>
      <c r="IHZ19" s="3"/>
      <c r="IIA19" s="3"/>
      <c r="IIB19" s="3"/>
      <c r="IIC19" s="3"/>
      <c r="IID19" s="3"/>
      <c r="IIE19" s="3"/>
      <c r="IIF19" s="3"/>
      <c r="IIG19" s="3"/>
      <c r="IIH19" s="3"/>
      <c r="III19" s="3"/>
      <c r="IIJ19" s="3"/>
      <c r="IIK19" s="3"/>
      <c r="IIL19" s="3"/>
      <c r="IIM19" s="3"/>
      <c r="IIN19" s="3"/>
      <c r="IIO19" s="3"/>
      <c r="IIP19" s="3"/>
      <c r="IIQ19" s="3"/>
      <c r="IIR19" s="3"/>
      <c r="IIS19" s="3"/>
      <c r="IIT19" s="3"/>
      <c r="IIU19" s="3"/>
      <c r="IIV19" s="3"/>
      <c r="IIW19" s="3"/>
      <c r="IIX19" s="3"/>
      <c r="IIY19" s="3"/>
      <c r="IIZ19" s="3"/>
      <c r="IJA19" s="3"/>
      <c r="IJB19" s="3"/>
      <c r="IJC19" s="3"/>
      <c r="IJD19" s="3"/>
      <c r="IJE19" s="3"/>
      <c r="IJF19" s="3"/>
      <c r="IJG19" s="3"/>
      <c r="IJH19" s="3"/>
      <c r="IJI19" s="3"/>
      <c r="IJJ19" s="3"/>
      <c r="IJK19" s="3"/>
      <c r="IJL19" s="3"/>
      <c r="IJM19" s="3"/>
      <c r="IJN19" s="3"/>
      <c r="IJO19" s="3"/>
      <c r="IJP19" s="3"/>
      <c r="IJQ19" s="3"/>
      <c r="IJR19" s="3"/>
      <c r="IJS19" s="3"/>
      <c r="IJT19" s="3"/>
      <c r="IJU19" s="3"/>
      <c r="IJV19" s="3"/>
      <c r="IJW19" s="3"/>
      <c r="IJX19" s="3"/>
      <c r="IJY19" s="3"/>
      <c r="IJZ19" s="3"/>
      <c r="IKA19" s="3"/>
      <c r="IKB19" s="3"/>
      <c r="IKC19" s="3"/>
      <c r="IKD19" s="3"/>
      <c r="IKE19" s="3"/>
      <c r="IKF19" s="3"/>
      <c r="IKG19" s="3"/>
      <c r="IKH19" s="3"/>
      <c r="IKI19" s="3"/>
      <c r="IKJ19" s="3"/>
      <c r="IKK19" s="3"/>
      <c r="IKL19" s="3"/>
      <c r="IKM19" s="3"/>
      <c r="IKN19" s="3"/>
      <c r="IKO19" s="3"/>
      <c r="IKP19" s="3"/>
      <c r="IKQ19" s="3"/>
      <c r="IKR19" s="3"/>
      <c r="IKS19" s="3"/>
      <c r="IKT19" s="3"/>
      <c r="IKU19" s="3"/>
      <c r="IKV19" s="3"/>
      <c r="IKW19" s="3"/>
      <c r="IKX19" s="3"/>
      <c r="IKY19" s="3"/>
      <c r="IKZ19" s="3"/>
      <c r="ILA19" s="3"/>
      <c r="ILB19" s="3"/>
      <c r="ILC19" s="3"/>
      <c r="ILD19" s="3"/>
      <c r="ILE19" s="3"/>
      <c r="ILF19" s="3"/>
      <c r="ILG19" s="3"/>
      <c r="ILH19" s="3"/>
      <c r="ILI19" s="3"/>
      <c r="ILJ19" s="3"/>
      <c r="ILK19" s="3"/>
      <c r="ILL19" s="3"/>
      <c r="ILM19" s="3"/>
      <c r="ILN19" s="3"/>
      <c r="ILO19" s="3"/>
      <c r="ILP19" s="3"/>
      <c r="ILQ19" s="3"/>
      <c r="ILR19" s="3"/>
      <c r="ILS19" s="3"/>
      <c r="ILT19" s="3"/>
      <c r="ILU19" s="3"/>
      <c r="ILV19" s="3"/>
      <c r="ILW19" s="3"/>
      <c r="ILX19" s="3"/>
      <c r="ILY19" s="3"/>
      <c r="ILZ19" s="3"/>
      <c r="IMA19" s="3"/>
      <c r="IMB19" s="3"/>
      <c r="IMC19" s="3"/>
      <c r="IMD19" s="3"/>
      <c r="IME19" s="3"/>
      <c r="IMF19" s="3"/>
      <c r="IMG19" s="3"/>
      <c r="IMH19" s="3"/>
      <c r="IMI19" s="3"/>
      <c r="IMJ19" s="3"/>
      <c r="IMK19" s="3"/>
      <c r="IML19" s="3"/>
      <c r="IMM19" s="3"/>
      <c r="IMN19" s="3"/>
      <c r="IMO19" s="3"/>
      <c r="IMP19" s="3"/>
      <c r="IMQ19" s="3"/>
      <c r="IMR19" s="3"/>
      <c r="IMS19" s="3"/>
      <c r="IMT19" s="3"/>
      <c r="IMU19" s="3"/>
      <c r="IMV19" s="3"/>
      <c r="IMW19" s="3"/>
      <c r="IMX19" s="3"/>
      <c r="IMY19" s="3"/>
      <c r="IMZ19" s="3"/>
      <c r="INA19" s="3"/>
      <c r="INB19" s="3"/>
      <c r="INC19" s="3"/>
      <c r="IND19" s="3"/>
      <c r="INE19" s="3"/>
      <c r="INF19" s="3"/>
      <c r="ING19" s="3"/>
      <c r="INH19" s="3"/>
      <c r="INI19" s="3"/>
      <c r="INJ19" s="3"/>
      <c r="INK19" s="3"/>
      <c r="INL19" s="3"/>
      <c r="INM19" s="3"/>
      <c r="INN19" s="3"/>
      <c r="INO19" s="3"/>
      <c r="INP19" s="3"/>
      <c r="INQ19" s="3"/>
      <c r="INR19" s="3"/>
      <c r="INS19" s="3"/>
      <c r="INT19" s="3"/>
      <c r="INU19" s="3"/>
      <c r="INV19" s="3"/>
      <c r="INW19" s="3"/>
      <c r="INX19" s="3"/>
      <c r="INY19" s="3"/>
      <c r="INZ19" s="3"/>
      <c r="IOA19" s="3"/>
      <c r="IOB19" s="3"/>
      <c r="IOC19" s="3"/>
      <c r="IOD19" s="3"/>
      <c r="IOE19" s="3"/>
      <c r="IOF19" s="3"/>
      <c r="IOG19" s="3"/>
      <c r="IOH19" s="3"/>
      <c r="IOI19" s="3"/>
      <c r="IOJ19" s="3"/>
      <c r="IOK19" s="3"/>
      <c r="IOL19" s="3"/>
      <c r="IOM19" s="3"/>
      <c r="ION19" s="3"/>
      <c r="IOO19" s="3"/>
      <c r="IOP19" s="3"/>
      <c r="IOQ19" s="3"/>
      <c r="IOR19" s="3"/>
      <c r="IOS19" s="3"/>
      <c r="IOT19" s="3"/>
      <c r="IOU19" s="3"/>
      <c r="IOV19" s="3"/>
      <c r="IOW19" s="3"/>
      <c r="IOX19" s="3"/>
      <c r="IOY19" s="3"/>
      <c r="IOZ19" s="3"/>
      <c r="IPA19" s="3"/>
      <c r="IPB19" s="3"/>
      <c r="IPC19" s="3"/>
      <c r="IPD19" s="3"/>
      <c r="IPE19" s="3"/>
      <c r="IPF19" s="3"/>
      <c r="IPG19" s="3"/>
      <c r="IPH19" s="3"/>
      <c r="IPI19" s="3"/>
      <c r="IPJ19" s="3"/>
      <c r="IPK19" s="3"/>
      <c r="IPL19" s="3"/>
      <c r="IPM19" s="3"/>
      <c r="IPN19" s="3"/>
      <c r="IPO19" s="3"/>
      <c r="IPP19" s="3"/>
      <c r="IPQ19" s="3"/>
      <c r="IPR19" s="3"/>
      <c r="IPS19" s="3"/>
      <c r="IPT19" s="3"/>
      <c r="IPU19" s="3"/>
      <c r="IPV19" s="3"/>
      <c r="IPW19" s="3"/>
      <c r="IPX19" s="3"/>
      <c r="IPY19" s="3"/>
      <c r="IPZ19" s="3"/>
      <c r="IQA19" s="3"/>
      <c r="IQB19" s="3"/>
      <c r="IQC19" s="3"/>
      <c r="IQD19" s="3"/>
      <c r="IQE19" s="3"/>
      <c r="IQF19" s="3"/>
      <c r="IQG19" s="3"/>
      <c r="IQH19" s="3"/>
      <c r="IQI19" s="3"/>
      <c r="IQJ19" s="3"/>
      <c r="IQK19" s="3"/>
      <c r="IQL19" s="3"/>
      <c r="IQM19" s="3"/>
      <c r="IQN19" s="3"/>
      <c r="IQO19" s="3"/>
      <c r="IQP19" s="3"/>
      <c r="IQQ19" s="3"/>
      <c r="IQR19" s="3"/>
      <c r="IQS19" s="3"/>
      <c r="IQT19" s="3"/>
      <c r="IQU19" s="3"/>
      <c r="IQV19" s="3"/>
      <c r="IQW19" s="3"/>
      <c r="IQX19" s="3"/>
      <c r="IQY19" s="3"/>
      <c r="IQZ19" s="3"/>
      <c r="IRA19" s="3"/>
      <c r="IRB19" s="3"/>
      <c r="IRC19" s="3"/>
      <c r="IRD19" s="3"/>
      <c r="IRE19" s="3"/>
      <c r="IRF19" s="3"/>
      <c r="IRG19" s="3"/>
      <c r="IRH19" s="3"/>
      <c r="IRI19" s="3"/>
      <c r="IRJ19" s="3"/>
      <c r="IRK19" s="3"/>
      <c r="IRL19" s="3"/>
      <c r="IRM19" s="3"/>
      <c r="IRN19" s="3"/>
      <c r="IRO19" s="3"/>
      <c r="IRP19" s="3"/>
      <c r="IRQ19" s="3"/>
      <c r="IRR19" s="3"/>
      <c r="IRS19" s="3"/>
      <c r="IRT19" s="3"/>
      <c r="IRU19" s="3"/>
      <c r="IRV19" s="3"/>
      <c r="IRW19" s="3"/>
      <c r="IRX19" s="3"/>
      <c r="IRY19" s="3"/>
      <c r="IRZ19" s="3"/>
      <c r="ISA19" s="3"/>
      <c r="ISB19" s="3"/>
      <c r="ISC19" s="3"/>
      <c r="ISD19" s="3"/>
      <c r="ISE19" s="3"/>
      <c r="ISF19" s="3"/>
      <c r="ISG19" s="3"/>
      <c r="ISH19" s="3"/>
      <c r="ISI19" s="3"/>
      <c r="ISJ19" s="3"/>
      <c r="ISK19" s="3"/>
      <c r="ISL19" s="3"/>
      <c r="ISM19" s="3"/>
      <c r="ISN19" s="3"/>
      <c r="ISO19" s="3"/>
      <c r="ISP19" s="3"/>
      <c r="ISQ19" s="3"/>
      <c r="ISR19" s="3"/>
      <c r="ISS19" s="3"/>
      <c r="IST19" s="3"/>
      <c r="ISU19" s="3"/>
      <c r="ISV19" s="3"/>
      <c r="ISW19" s="3"/>
      <c r="ISX19" s="3"/>
      <c r="ISY19" s="3"/>
      <c r="ISZ19" s="3"/>
      <c r="ITA19" s="3"/>
      <c r="ITB19" s="3"/>
      <c r="ITC19" s="3"/>
      <c r="ITD19" s="3"/>
      <c r="ITE19" s="3"/>
      <c r="ITF19" s="3"/>
      <c r="ITG19" s="3"/>
      <c r="ITH19" s="3"/>
      <c r="ITI19" s="3"/>
      <c r="ITJ19" s="3"/>
      <c r="ITK19" s="3"/>
      <c r="ITL19" s="3"/>
      <c r="ITM19" s="3"/>
      <c r="ITN19" s="3"/>
      <c r="ITO19" s="3"/>
      <c r="ITP19" s="3"/>
      <c r="ITQ19" s="3"/>
      <c r="ITR19" s="3"/>
      <c r="ITS19" s="3"/>
      <c r="ITT19" s="3"/>
      <c r="ITU19" s="3"/>
      <c r="ITV19" s="3"/>
      <c r="ITW19" s="3"/>
      <c r="ITX19" s="3"/>
      <c r="ITY19" s="3"/>
      <c r="ITZ19" s="3"/>
      <c r="IUA19" s="3"/>
      <c r="IUB19" s="3"/>
      <c r="IUC19" s="3"/>
      <c r="IUD19" s="3"/>
      <c r="IUE19" s="3"/>
      <c r="IUF19" s="3"/>
      <c r="IUG19" s="3"/>
      <c r="IUH19" s="3"/>
      <c r="IUI19" s="3"/>
      <c r="IUJ19" s="3"/>
      <c r="IUK19" s="3"/>
      <c r="IUL19" s="3"/>
      <c r="IUM19" s="3"/>
      <c r="IUN19" s="3"/>
      <c r="IUO19" s="3"/>
      <c r="IUP19" s="3"/>
      <c r="IUQ19" s="3"/>
      <c r="IUR19" s="3"/>
      <c r="IUS19" s="3"/>
      <c r="IUT19" s="3"/>
      <c r="IUU19" s="3"/>
      <c r="IUV19" s="3"/>
      <c r="IUW19" s="3"/>
      <c r="IUX19" s="3"/>
      <c r="IUY19" s="3"/>
      <c r="IUZ19" s="3"/>
      <c r="IVA19" s="3"/>
      <c r="IVB19" s="3"/>
      <c r="IVC19" s="3"/>
      <c r="IVD19" s="3"/>
      <c r="IVE19" s="3"/>
      <c r="IVF19" s="3"/>
      <c r="IVG19" s="3"/>
      <c r="IVH19" s="3"/>
      <c r="IVI19" s="3"/>
      <c r="IVJ19" s="3"/>
      <c r="IVK19" s="3"/>
      <c r="IVL19" s="3"/>
      <c r="IVM19" s="3"/>
      <c r="IVN19" s="3"/>
      <c r="IVO19" s="3"/>
      <c r="IVP19" s="3"/>
      <c r="IVQ19" s="3"/>
      <c r="IVR19" s="3"/>
      <c r="IVS19" s="3"/>
      <c r="IVT19" s="3"/>
      <c r="IVU19" s="3"/>
      <c r="IVV19" s="3"/>
      <c r="IVW19" s="3"/>
      <c r="IVX19" s="3"/>
      <c r="IVY19" s="3"/>
      <c r="IVZ19" s="3"/>
      <c r="IWA19" s="3"/>
      <c r="IWB19" s="3"/>
      <c r="IWC19" s="3"/>
      <c r="IWD19" s="3"/>
      <c r="IWE19" s="3"/>
      <c r="IWF19" s="3"/>
      <c r="IWG19" s="3"/>
      <c r="IWH19" s="3"/>
      <c r="IWI19" s="3"/>
      <c r="IWJ19" s="3"/>
      <c r="IWK19" s="3"/>
      <c r="IWL19" s="3"/>
      <c r="IWM19" s="3"/>
      <c r="IWN19" s="3"/>
      <c r="IWO19" s="3"/>
      <c r="IWP19" s="3"/>
      <c r="IWQ19" s="3"/>
      <c r="IWR19" s="3"/>
      <c r="IWS19" s="3"/>
      <c r="IWT19" s="3"/>
      <c r="IWU19" s="3"/>
      <c r="IWV19" s="3"/>
      <c r="IWW19" s="3"/>
      <c r="IWX19" s="3"/>
      <c r="IWY19" s="3"/>
      <c r="IWZ19" s="3"/>
      <c r="IXA19" s="3"/>
      <c r="IXB19" s="3"/>
      <c r="IXC19" s="3"/>
      <c r="IXD19" s="3"/>
      <c r="IXE19" s="3"/>
      <c r="IXF19" s="3"/>
      <c r="IXG19" s="3"/>
      <c r="IXH19" s="3"/>
      <c r="IXI19" s="3"/>
      <c r="IXJ19" s="3"/>
      <c r="IXK19" s="3"/>
      <c r="IXL19" s="3"/>
      <c r="IXM19" s="3"/>
      <c r="IXN19" s="3"/>
      <c r="IXO19" s="3"/>
      <c r="IXP19" s="3"/>
      <c r="IXQ19" s="3"/>
      <c r="IXR19" s="3"/>
      <c r="IXS19" s="3"/>
      <c r="IXT19" s="3"/>
      <c r="IXU19" s="3"/>
      <c r="IXV19" s="3"/>
      <c r="IXW19" s="3"/>
      <c r="IXX19" s="3"/>
      <c r="IXY19" s="3"/>
      <c r="IXZ19" s="3"/>
      <c r="IYA19" s="3"/>
      <c r="IYB19" s="3"/>
      <c r="IYC19" s="3"/>
      <c r="IYD19" s="3"/>
      <c r="IYE19" s="3"/>
      <c r="IYF19" s="3"/>
      <c r="IYG19" s="3"/>
      <c r="IYH19" s="3"/>
      <c r="IYI19" s="3"/>
      <c r="IYJ19" s="3"/>
      <c r="IYK19" s="3"/>
      <c r="IYL19" s="3"/>
      <c r="IYM19" s="3"/>
      <c r="IYN19" s="3"/>
      <c r="IYO19" s="3"/>
      <c r="IYP19" s="3"/>
      <c r="IYQ19" s="3"/>
      <c r="IYR19" s="3"/>
      <c r="IYS19" s="3"/>
      <c r="IYT19" s="3"/>
      <c r="IYU19" s="3"/>
      <c r="IYV19" s="3"/>
      <c r="IYW19" s="3"/>
      <c r="IYX19" s="3"/>
      <c r="IYY19" s="3"/>
      <c r="IYZ19" s="3"/>
      <c r="IZA19" s="3"/>
      <c r="IZB19" s="3"/>
      <c r="IZC19" s="3"/>
      <c r="IZD19" s="3"/>
      <c r="IZE19" s="3"/>
      <c r="IZF19" s="3"/>
      <c r="IZG19" s="3"/>
      <c r="IZH19" s="3"/>
      <c r="IZI19" s="3"/>
      <c r="IZJ19" s="3"/>
      <c r="IZK19" s="3"/>
      <c r="IZL19" s="3"/>
      <c r="IZM19" s="3"/>
      <c r="IZN19" s="3"/>
      <c r="IZO19" s="3"/>
      <c r="IZP19" s="3"/>
      <c r="IZQ19" s="3"/>
      <c r="IZR19" s="3"/>
      <c r="IZS19" s="3"/>
      <c r="IZT19" s="3"/>
      <c r="IZU19" s="3"/>
      <c r="IZV19" s="3"/>
      <c r="IZW19" s="3"/>
      <c r="IZX19" s="3"/>
      <c r="IZY19" s="3"/>
      <c r="IZZ19" s="3"/>
      <c r="JAA19" s="3"/>
      <c r="JAB19" s="3"/>
      <c r="JAC19" s="3"/>
      <c r="JAD19" s="3"/>
      <c r="JAE19" s="3"/>
      <c r="JAF19" s="3"/>
      <c r="JAG19" s="3"/>
      <c r="JAH19" s="3"/>
      <c r="JAI19" s="3"/>
      <c r="JAJ19" s="3"/>
      <c r="JAK19" s="3"/>
      <c r="JAL19" s="3"/>
      <c r="JAM19" s="3"/>
      <c r="JAN19" s="3"/>
      <c r="JAO19" s="3"/>
      <c r="JAP19" s="3"/>
      <c r="JAQ19" s="3"/>
      <c r="JAR19" s="3"/>
      <c r="JAS19" s="3"/>
      <c r="JAT19" s="3"/>
      <c r="JAU19" s="3"/>
      <c r="JAV19" s="3"/>
      <c r="JAW19" s="3"/>
      <c r="JAX19" s="3"/>
      <c r="JAY19" s="3"/>
      <c r="JAZ19" s="3"/>
      <c r="JBA19" s="3"/>
      <c r="JBB19" s="3"/>
      <c r="JBC19" s="3"/>
      <c r="JBD19" s="3"/>
      <c r="JBE19" s="3"/>
      <c r="JBF19" s="3"/>
      <c r="JBG19" s="3"/>
      <c r="JBH19" s="3"/>
      <c r="JBI19" s="3"/>
      <c r="JBJ19" s="3"/>
      <c r="JBK19" s="3"/>
      <c r="JBL19" s="3"/>
      <c r="JBM19" s="3"/>
      <c r="JBN19" s="3"/>
      <c r="JBO19" s="3"/>
      <c r="JBP19" s="3"/>
      <c r="JBQ19" s="3"/>
      <c r="JBR19" s="3"/>
      <c r="JBS19" s="3"/>
      <c r="JBT19" s="3"/>
      <c r="JBU19" s="3"/>
      <c r="JBV19" s="3"/>
      <c r="JBW19" s="3"/>
      <c r="JBX19" s="3"/>
      <c r="JBY19" s="3"/>
      <c r="JBZ19" s="3"/>
      <c r="JCA19" s="3"/>
      <c r="JCB19" s="3"/>
      <c r="JCC19" s="3"/>
      <c r="JCD19" s="3"/>
      <c r="JCE19" s="3"/>
      <c r="JCF19" s="3"/>
      <c r="JCG19" s="3"/>
      <c r="JCH19" s="3"/>
      <c r="JCI19" s="3"/>
      <c r="JCJ19" s="3"/>
      <c r="JCK19" s="3"/>
      <c r="JCL19" s="3"/>
      <c r="JCM19" s="3"/>
      <c r="JCN19" s="3"/>
      <c r="JCO19" s="3"/>
      <c r="JCP19" s="3"/>
      <c r="JCQ19" s="3"/>
      <c r="JCR19" s="3"/>
      <c r="JCS19" s="3"/>
      <c r="JCT19" s="3"/>
      <c r="JCU19" s="3"/>
      <c r="JCV19" s="3"/>
      <c r="JCW19" s="3"/>
      <c r="JCX19" s="3"/>
      <c r="JCY19" s="3"/>
      <c r="JCZ19" s="3"/>
      <c r="JDA19" s="3"/>
      <c r="JDB19" s="3"/>
      <c r="JDC19" s="3"/>
      <c r="JDD19" s="3"/>
      <c r="JDE19" s="3"/>
      <c r="JDF19" s="3"/>
      <c r="JDG19" s="3"/>
      <c r="JDH19" s="3"/>
      <c r="JDI19" s="3"/>
      <c r="JDJ19" s="3"/>
      <c r="JDK19" s="3"/>
      <c r="JDL19" s="3"/>
      <c r="JDM19" s="3"/>
      <c r="JDN19" s="3"/>
      <c r="JDO19" s="3"/>
      <c r="JDP19" s="3"/>
      <c r="JDQ19" s="3"/>
      <c r="JDR19" s="3"/>
      <c r="JDS19" s="3"/>
      <c r="JDT19" s="3"/>
      <c r="JDU19" s="3"/>
      <c r="JDV19" s="3"/>
      <c r="JDW19" s="3"/>
      <c r="JDX19" s="3"/>
      <c r="JDY19" s="3"/>
      <c r="JDZ19" s="3"/>
      <c r="JEA19" s="3"/>
      <c r="JEB19" s="3"/>
      <c r="JEC19" s="3"/>
      <c r="JED19" s="3"/>
      <c r="JEE19" s="3"/>
      <c r="JEF19" s="3"/>
      <c r="JEG19" s="3"/>
      <c r="JEH19" s="3"/>
      <c r="JEI19" s="3"/>
      <c r="JEJ19" s="3"/>
      <c r="JEK19" s="3"/>
      <c r="JEL19" s="3"/>
      <c r="JEM19" s="3"/>
      <c r="JEN19" s="3"/>
      <c r="JEO19" s="3"/>
      <c r="JEP19" s="3"/>
      <c r="JEQ19" s="3"/>
      <c r="JER19" s="3"/>
      <c r="JES19" s="3"/>
      <c r="JET19" s="3"/>
      <c r="JEU19" s="3"/>
      <c r="JEV19" s="3"/>
      <c r="JEW19" s="3"/>
      <c r="JEX19" s="3"/>
      <c r="JEY19" s="3"/>
      <c r="JEZ19" s="3"/>
      <c r="JFA19" s="3"/>
      <c r="JFB19" s="3"/>
      <c r="JFC19" s="3"/>
      <c r="JFD19" s="3"/>
      <c r="JFE19" s="3"/>
      <c r="JFF19" s="3"/>
      <c r="JFG19" s="3"/>
      <c r="JFH19" s="3"/>
      <c r="JFI19" s="3"/>
      <c r="JFJ19" s="3"/>
      <c r="JFK19" s="3"/>
      <c r="JFL19" s="3"/>
      <c r="JFM19" s="3"/>
      <c r="JFN19" s="3"/>
      <c r="JFO19" s="3"/>
      <c r="JFP19" s="3"/>
      <c r="JFQ19" s="3"/>
      <c r="JFR19" s="3"/>
      <c r="JFS19" s="3"/>
      <c r="JFT19" s="3"/>
      <c r="JFU19" s="3"/>
      <c r="JFV19" s="3"/>
      <c r="JFW19" s="3"/>
      <c r="JFX19" s="3"/>
      <c r="JFY19" s="3"/>
      <c r="JFZ19" s="3"/>
      <c r="JGA19" s="3"/>
      <c r="JGB19" s="3"/>
      <c r="JGC19" s="3"/>
      <c r="JGD19" s="3"/>
      <c r="JGE19" s="3"/>
      <c r="JGF19" s="3"/>
      <c r="JGG19" s="3"/>
      <c r="JGH19" s="3"/>
      <c r="JGI19" s="3"/>
      <c r="JGJ19" s="3"/>
      <c r="JGK19" s="3"/>
      <c r="JGL19" s="3"/>
      <c r="JGM19" s="3"/>
      <c r="JGN19" s="3"/>
      <c r="JGO19" s="3"/>
      <c r="JGP19" s="3"/>
      <c r="JGQ19" s="3"/>
      <c r="JGR19" s="3"/>
      <c r="JGS19" s="3"/>
      <c r="JGT19" s="3"/>
      <c r="JGU19" s="3"/>
      <c r="JGV19" s="3"/>
      <c r="JGW19" s="3"/>
      <c r="JGX19" s="3"/>
      <c r="JGY19" s="3"/>
      <c r="JGZ19" s="3"/>
      <c r="JHA19" s="3"/>
      <c r="JHB19" s="3"/>
      <c r="JHC19" s="3"/>
      <c r="JHD19" s="3"/>
      <c r="JHE19" s="3"/>
      <c r="JHF19" s="3"/>
      <c r="JHG19" s="3"/>
      <c r="JHH19" s="3"/>
      <c r="JHI19" s="3"/>
      <c r="JHJ19" s="3"/>
      <c r="JHK19" s="3"/>
      <c r="JHL19" s="3"/>
      <c r="JHM19" s="3"/>
      <c r="JHN19" s="3"/>
      <c r="JHO19" s="3"/>
      <c r="JHP19" s="3"/>
      <c r="JHQ19" s="3"/>
      <c r="JHR19" s="3"/>
      <c r="JHS19" s="3"/>
      <c r="JHT19" s="3"/>
      <c r="JHU19" s="3"/>
      <c r="JHV19" s="3"/>
      <c r="JHW19" s="3"/>
      <c r="JHX19" s="3"/>
      <c r="JHY19" s="3"/>
      <c r="JHZ19" s="3"/>
      <c r="JIA19" s="3"/>
      <c r="JIB19" s="3"/>
      <c r="JIC19" s="3"/>
      <c r="JID19" s="3"/>
      <c r="JIE19" s="3"/>
      <c r="JIF19" s="3"/>
      <c r="JIG19" s="3"/>
      <c r="JIH19" s="3"/>
      <c r="JII19" s="3"/>
      <c r="JIJ19" s="3"/>
      <c r="JIK19" s="3"/>
      <c r="JIL19" s="3"/>
      <c r="JIM19" s="3"/>
      <c r="JIN19" s="3"/>
      <c r="JIO19" s="3"/>
      <c r="JIP19" s="3"/>
      <c r="JIQ19" s="3"/>
      <c r="JIR19" s="3"/>
      <c r="JIS19" s="3"/>
      <c r="JIT19" s="3"/>
      <c r="JIU19" s="3"/>
      <c r="JIV19" s="3"/>
      <c r="JIW19" s="3"/>
      <c r="JIX19" s="3"/>
      <c r="JIY19" s="3"/>
      <c r="JIZ19" s="3"/>
      <c r="JJA19" s="3"/>
      <c r="JJB19" s="3"/>
      <c r="JJC19" s="3"/>
      <c r="JJD19" s="3"/>
      <c r="JJE19" s="3"/>
      <c r="JJF19" s="3"/>
      <c r="JJG19" s="3"/>
      <c r="JJH19" s="3"/>
      <c r="JJI19" s="3"/>
      <c r="JJJ19" s="3"/>
      <c r="JJK19" s="3"/>
      <c r="JJL19" s="3"/>
      <c r="JJM19" s="3"/>
      <c r="JJN19" s="3"/>
      <c r="JJO19" s="3"/>
      <c r="JJP19" s="3"/>
      <c r="JJQ19" s="3"/>
      <c r="JJR19" s="3"/>
      <c r="JJS19" s="3"/>
      <c r="JJT19" s="3"/>
      <c r="JJU19" s="3"/>
      <c r="JJV19" s="3"/>
      <c r="JJW19" s="3"/>
      <c r="JJX19" s="3"/>
      <c r="JJY19" s="3"/>
      <c r="JJZ19" s="3"/>
      <c r="JKA19" s="3"/>
      <c r="JKB19" s="3"/>
      <c r="JKC19" s="3"/>
      <c r="JKD19" s="3"/>
      <c r="JKE19" s="3"/>
      <c r="JKF19" s="3"/>
      <c r="JKG19" s="3"/>
      <c r="JKH19" s="3"/>
      <c r="JKI19" s="3"/>
      <c r="JKJ19" s="3"/>
      <c r="JKK19" s="3"/>
      <c r="JKL19" s="3"/>
      <c r="JKM19" s="3"/>
      <c r="JKN19" s="3"/>
      <c r="JKO19" s="3"/>
      <c r="JKP19" s="3"/>
      <c r="JKQ19" s="3"/>
      <c r="JKR19" s="3"/>
      <c r="JKS19" s="3"/>
      <c r="JKT19" s="3"/>
      <c r="JKU19" s="3"/>
      <c r="JKV19" s="3"/>
      <c r="JKW19" s="3"/>
      <c r="JKX19" s="3"/>
      <c r="JKY19" s="3"/>
      <c r="JKZ19" s="3"/>
      <c r="JLA19" s="3"/>
      <c r="JLB19" s="3"/>
      <c r="JLC19" s="3"/>
      <c r="JLD19" s="3"/>
      <c r="JLE19" s="3"/>
      <c r="JLF19" s="3"/>
      <c r="JLG19" s="3"/>
      <c r="JLH19" s="3"/>
      <c r="JLI19" s="3"/>
      <c r="JLJ19" s="3"/>
      <c r="JLK19" s="3"/>
      <c r="JLL19" s="3"/>
      <c r="JLM19" s="3"/>
      <c r="JLN19" s="3"/>
      <c r="JLO19" s="3"/>
      <c r="JLP19" s="3"/>
      <c r="JLQ19" s="3"/>
      <c r="JLR19" s="3"/>
      <c r="JLS19" s="3"/>
      <c r="JLT19" s="3"/>
      <c r="JLU19" s="3"/>
      <c r="JLV19" s="3"/>
      <c r="JLW19" s="3"/>
      <c r="JLX19" s="3"/>
      <c r="JLY19" s="3"/>
      <c r="JLZ19" s="3"/>
      <c r="JMA19" s="3"/>
      <c r="JMB19" s="3"/>
      <c r="JMC19" s="3"/>
      <c r="JMD19" s="3"/>
      <c r="JME19" s="3"/>
      <c r="JMF19" s="3"/>
      <c r="JMG19" s="3"/>
      <c r="JMH19" s="3"/>
      <c r="JMI19" s="3"/>
      <c r="JMJ19" s="3"/>
      <c r="JMK19" s="3"/>
      <c r="JML19" s="3"/>
      <c r="JMM19" s="3"/>
      <c r="JMN19" s="3"/>
      <c r="JMO19" s="3"/>
      <c r="JMP19" s="3"/>
      <c r="JMQ19" s="3"/>
      <c r="JMR19" s="3"/>
      <c r="JMS19" s="3"/>
      <c r="JMT19" s="3"/>
      <c r="JMU19" s="3"/>
      <c r="JMV19" s="3"/>
      <c r="JMW19" s="3"/>
      <c r="JMX19" s="3"/>
      <c r="JMY19" s="3"/>
      <c r="JMZ19" s="3"/>
      <c r="JNA19" s="3"/>
      <c r="JNB19" s="3"/>
      <c r="JNC19" s="3"/>
      <c r="JND19" s="3"/>
      <c r="JNE19" s="3"/>
      <c r="JNF19" s="3"/>
      <c r="JNG19" s="3"/>
      <c r="JNH19" s="3"/>
      <c r="JNI19" s="3"/>
      <c r="JNJ19" s="3"/>
      <c r="JNK19" s="3"/>
      <c r="JNL19" s="3"/>
      <c r="JNM19" s="3"/>
      <c r="JNN19" s="3"/>
      <c r="JNO19" s="3"/>
      <c r="JNP19" s="3"/>
      <c r="JNQ19" s="3"/>
      <c r="JNR19" s="3"/>
      <c r="JNS19" s="3"/>
      <c r="JNT19" s="3"/>
      <c r="JNU19" s="3"/>
      <c r="JNV19" s="3"/>
      <c r="JNW19" s="3"/>
      <c r="JNX19" s="3"/>
      <c r="JNY19" s="3"/>
      <c r="JNZ19" s="3"/>
      <c r="JOA19" s="3"/>
      <c r="JOB19" s="3"/>
      <c r="JOC19" s="3"/>
      <c r="JOD19" s="3"/>
      <c r="JOE19" s="3"/>
      <c r="JOF19" s="3"/>
      <c r="JOG19" s="3"/>
      <c r="JOH19" s="3"/>
      <c r="JOI19" s="3"/>
      <c r="JOJ19" s="3"/>
      <c r="JOK19" s="3"/>
      <c r="JOL19" s="3"/>
      <c r="JOM19" s="3"/>
      <c r="JON19" s="3"/>
      <c r="JOO19" s="3"/>
      <c r="JOP19" s="3"/>
      <c r="JOQ19" s="3"/>
      <c r="JOR19" s="3"/>
      <c r="JOS19" s="3"/>
      <c r="JOT19" s="3"/>
      <c r="JOU19" s="3"/>
      <c r="JOV19" s="3"/>
      <c r="JOW19" s="3"/>
      <c r="JOX19" s="3"/>
      <c r="JOY19" s="3"/>
      <c r="JOZ19" s="3"/>
      <c r="JPA19" s="3"/>
      <c r="JPB19" s="3"/>
      <c r="JPC19" s="3"/>
      <c r="JPD19" s="3"/>
      <c r="JPE19" s="3"/>
      <c r="JPF19" s="3"/>
      <c r="JPG19" s="3"/>
      <c r="JPH19" s="3"/>
      <c r="JPI19" s="3"/>
      <c r="JPJ19" s="3"/>
      <c r="JPK19" s="3"/>
      <c r="JPL19" s="3"/>
      <c r="JPM19" s="3"/>
      <c r="JPN19" s="3"/>
      <c r="JPO19" s="3"/>
      <c r="JPP19" s="3"/>
      <c r="JPQ19" s="3"/>
      <c r="JPR19" s="3"/>
      <c r="JPS19" s="3"/>
      <c r="JPT19" s="3"/>
      <c r="JPU19" s="3"/>
      <c r="JPV19" s="3"/>
      <c r="JPW19" s="3"/>
      <c r="JPX19" s="3"/>
      <c r="JPY19" s="3"/>
      <c r="JPZ19" s="3"/>
      <c r="JQA19" s="3"/>
      <c r="JQB19" s="3"/>
      <c r="JQC19" s="3"/>
      <c r="JQD19" s="3"/>
      <c r="JQE19" s="3"/>
      <c r="JQF19" s="3"/>
      <c r="JQG19" s="3"/>
      <c r="JQH19" s="3"/>
      <c r="JQI19" s="3"/>
      <c r="JQJ19" s="3"/>
      <c r="JQK19" s="3"/>
      <c r="JQL19" s="3"/>
      <c r="JQM19" s="3"/>
      <c r="JQN19" s="3"/>
      <c r="JQO19" s="3"/>
      <c r="JQP19" s="3"/>
      <c r="JQQ19" s="3"/>
      <c r="JQR19" s="3"/>
      <c r="JQS19" s="3"/>
      <c r="JQT19" s="3"/>
      <c r="JQU19" s="3"/>
      <c r="JQV19" s="3"/>
      <c r="JQW19" s="3"/>
      <c r="JQX19" s="3"/>
      <c r="JQY19" s="3"/>
      <c r="JQZ19" s="3"/>
      <c r="JRA19" s="3"/>
      <c r="JRB19" s="3"/>
      <c r="JRC19" s="3"/>
      <c r="JRD19" s="3"/>
      <c r="JRE19" s="3"/>
      <c r="JRF19" s="3"/>
      <c r="JRG19" s="3"/>
      <c r="JRH19" s="3"/>
      <c r="JRI19" s="3"/>
      <c r="JRJ19" s="3"/>
      <c r="JRK19" s="3"/>
      <c r="JRL19" s="3"/>
      <c r="JRM19" s="3"/>
      <c r="JRN19" s="3"/>
      <c r="JRO19" s="3"/>
      <c r="JRP19" s="3"/>
      <c r="JRQ19" s="3"/>
      <c r="JRR19" s="3"/>
      <c r="JRS19" s="3"/>
      <c r="JRT19" s="3"/>
      <c r="JRU19" s="3"/>
      <c r="JRV19" s="3"/>
      <c r="JRW19" s="3"/>
      <c r="JRX19" s="3"/>
      <c r="JRY19" s="3"/>
      <c r="JRZ19" s="3"/>
      <c r="JSA19" s="3"/>
      <c r="JSB19" s="3"/>
      <c r="JSC19" s="3"/>
      <c r="JSD19" s="3"/>
      <c r="JSE19" s="3"/>
      <c r="JSF19" s="3"/>
      <c r="JSG19" s="3"/>
      <c r="JSH19" s="3"/>
      <c r="JSI19" s="3"/>
      <c r="JSJ19" s="3"/>
      <c r="JSK19" s="3"/>
      <c r="JSL19" s="3"/>
      <c r="JSM19" s="3"/>
      <c r="JSN19" s="3"/>
      <c r="JSO19" s="3"/>
      <c r="JSP19" s="3"/>
      <c r="JSQ19" s="3"/>
      <c r="JSR19" s="3"/>
      <c r="JSS19" s="3"/>
      <c r="JST19" s="3"/>
      <c r="JSU19" s="3"/>
      <c r="JSV19" s="3"/>
      <c r="JSW19" s="3"/>
      <c r="JSX19" s="3"/>
      <c r="JSY19" s="3"/>
      <c r="JSZ19" s="3"/>
      <c r="JTA19" s="3"/>
      <c r="JTB19" s="3"/>
      <c r="JTC19" s="3"/>
      <c r="JTD19" s="3"/>
      <c r="JTE19" s="3"/>
      <c r="JTF19" s="3"/>
      <c r="JTG19" s="3"/>
      <c r="JTH19" s="3"/>
      <c r="JTI19" s="3"/>
      <c r="JTJ19" s="3"/>
      <c r="JTK19" s="3"/>
      <c r="JTL19" s="3"/>
      <c r="JTM19" s="3"/>
      <c r="JTN19" s="3"/>
      <c r="JTO19" s="3"/>
      <c r="JTP19" s="3"/>
      <c r="JTQ19" s="3"/>
      <c r="JTR19" s="3"/>
      <c r="JTS19" s="3"/>
      <c r="JTT19" s="3"/>
      <c r="JTU19" s="3"/>
      <c r="JTV19" s="3"/>
      <c r="JTW19" s="3"/>
      <c r="JTX19" s="3"/>
      <c r="JTY19" s="3"/>
      <c r="JTZ19" s="3"/>
      <c r="JUA19" s="3"/>
      <c r="JUB19" s="3"/>
      <c r="JUC19" s="3"/>
      <c r="JUD19" s="3"/>
      <c r="JUE19" s="3"/>
      <c r="JUF19" s="3"/>
      <c r="JUG19" s="3"/>
      <c r="JUH19" s="3"/>
      <c r="JUI19" s="3"/>
      <c r="JUJ19" s="3"/>
      <c r="JUK19" s="3"/>
      <c r="JUL19" s="3"/>
      <c r="JUM19" s="3"/>
      <c r="JUN19" s="3"/>
      <c r="JUO19" s="3"/>
      <c r="JUP19" s="3"/>
      <c r="JUQ19" s="3"/>
      <c r="JUR19" s="3"/>
      <c r="JUS19" s="3"/>
      <c r="JUT19" s="3"/>
      <c r="JUU19" s="3"/>
      <c r="JUV19" s="3"/>
      <c r="JUW19" s="3"/>
      <c r="JUX19" s="3"/>
      <c r="JUY19" s="3"/>
      <c r="JUZ19" s="3"/>
      <c r="JVA19" s="3"/>
      <c r="JVB19" s="3"/>
      <c r="JVC19" s="3"/>
      <c r="JVD19" s="3"/>
      <c r="JVE19" s="3"/>
      <c r="JVF19" s="3"/>
      <c r="JVG19" s="3"/>
      <c r="JVH19" s="3"/>
      <c r="JVI19" s="3"/>
      <c r="JVJ19" s="3"/>
      <c r="JVK19" s="3"/>
      <c r="JVL19" s="3"/>
      <c r="JVM19" s="3"/>
      <c r="JVN19" s="3"/>
      <c r="JVO19" s="3"/>
      <c r="JVP19" s="3"/>
      <c r="JVQ19" s="3"/>
      <c r="JVR19" s="3"/>
      <c r="JVS19" s="3"/>
      <c r="JVT19" s="3"/>
      <c r="JVU19" s="3"/>
      <c r="JVV19" s="3"/>
      <c r="JVW19" s="3"/>
      <c r="JVX19" s="3"/>
      <c r="JVY19" s="3"/>
      <c r="JVZ19" s="3"/>
      <c r="JWA19" s="3"/>
      <c r="JWB19" s="3"/>
      <c r="JWC19" s="3"/>
      <c r="JWD19" s="3"/>
      <c r="JWE19" s="3"/>
      <c r="JWF19" s="3"/>
      <c r="JWG19" s="3"/>
      <c r="JWH19" s="3"/>
      <c r="JWI19" s="3"/>
      <c r="JWJ19" s="3"/>
      <c r="JWK19" s="3"/>
      <c r="JWL19" s="3"/>
      <c r="JWM19" s="3"/>
      <c r="JWN19" s="3"/>
      <c r="JWO19" s="3"/>
      <c r="JWP19" s="3"/>
      <c r="JWQ19" s="3"/>
      <c r="JWR19" s="3"/>
      <c r="JWS19" s="3"/>
      <c r="JWT19" s="3"/>
      <c r="JWU19" s="3"/>
      <c r="JWV19" s="3"/>
      <c r="JWW19" s="3"/>
      <c r="JWX19" s="3"/>
      <c r="JWY19" s="3"/>
      <c r="JWZ19" s="3"/>
      <c r="JXA19" s="3"/>
      <c r="JXB19" s="3"/>
      <c r="JXC19" s="3"/>
      <c r="JXD19" s="3"/>
      <c r="JXE19" s="3"/>
      <c r="JXF19" s="3"/>
      <c r="JXG19" s="3"/>
      <c r="JXH19" s="3"/>
      <c r="JXI19" s="3"/>
      <c r="JXJ19" s="3"/>
      <c r="JXK19" s="3"/>
      <c r="JXL19" s="3"/>
      <c r="JXM19" s="3"/>
      <c r="JXN19" s="3"/>
      <c r="JXO19" s="3"/>
      <c r="JXP19" s="3"/>
      <c r="JXQ19" s="3"/>
      <c r="JXR19" s="3"/>
      <c r="JXS19" s="3"/>
      <c r="JXT19" s="3"/>
      <c r="JXU19" s="3"/>
      <c r="JXV19" s="3"/>
      <c r="JXW19" s="3"/>
      <c r="JXX19" s="3"/>
      <c r="JXY19" s="3"/>
      <c r="JXZ19" s="3"/>
      <c r="JYA19" s="3"/>
      <c r="JYB19" s="3"/>
      <c r="JYC19" s="3"/>
      <c r="JYD19" s="3"/>
      <c r="JYE19" s="3"/>
      <c r="JYF19" s="3"/>
      <c r="JYG19" s="3"/>
      <c r="JYH19" s="3"/>
      <c r="JYI19" s="3"/>
      <c r="JYJ19" s="3"/>
      <c r="JYK19" s="3"/>
      <c r="JYL19" s="3"/>
      <c r="JYM19" s="3"/>
      <c r="JYN19" s="3"/>
      <c r="JYO19" s="3"/>
      <c r="JYP19" s="3"/>
      <c r="JYQ19" s="3"/>
      <c r="JYR19" s="3"/>
      <c r="JYS19" s="3"/>
      <c r="JYT19" s="3"/>
      <c r="JYU19" s="3"/>
      <c r="JYV19" s="3"/>
      <c r="JYW19" s="3"/>
      <c r="JYX19" s="3"/>
      <c r="JYY19" s="3"/>
      <c r="JYZ19" s="3"/>
      <c r="JZA19" s="3"/>
      <c r="JZB19" s="3"/>
      <c r="JZC19" s="3"/>
      <c r="JZD19" s="3"/>
      <c r="JZE19" s="3"/>
      <c r="JZF19" s="3"/>
      <c r="JZG19" s="3"/>
      <c r="JZH19" s="3"/>
      <c r="JZI19" s="3"/>
      <c r="JZJ19" s="3"/>
      <c r="JZK19" s="3"/>
      <c r="JZL19" s="3"/>
      <c r="JZM19" s="3"/>
      <c r="JZN19" s="3"/>
      <c r="JZO19" s="3"/>
      <c r="JZP19" s="3"/>
      <c r="JZQ19" s="3"/>
      <c r="JZR19" s="3"/>
      <c r="JZS19" s="3"/>
      <c r="JZT19" s="3"/>
      <c r="JZU19" s="3"/>
      <c r="JZV19" s="3"/>
      <c r="JZW19" s="3"/>
      <c r="JZX19" s="3"/>
      <c r="JZY19" s="3"/>
      <c r="JZZ19" s="3"/>
      <c r="KAA19" s="3"/>
      <c r="KAB19" s="3"/>
      <c r="KAC19" s="3"/>
      <c r="KAD19" s="3"/>
      <c r="KAE19" s="3"/>
      <c r="KAF19" s="3"/>
      <c r="KAG19" s="3"/>
      <c r="KAH19" s="3"/>
      <c r="KAI19" s="3"/>
      <c r="KAJ19" s="3"/>
      <c r="KAK19" s="3"/>
      <c r="KAL19" s="3"/>
      <c r="KAM19" s="3"/>
      <c r="KAN19" s="3"/>
      <c r="KAO19" s="3"/>
      <c r="KAP19" s="3"/>
      <c r="KAQ19" s="3"/>
      <c r="KAR19" s="3"/>
      <c r="KAS19" s="3"/>
      <c r="KAT19" s="3"/>
      <c r="KAU19" s="3"/>
      <c r="KAV19" s="3"/>
      <c r="KAW19" s="3"/>
      <c r="KAX19" s="3"/>
      <c r="KAY19" s="3"/>
      <c r="KAZ19" s="3"/>
      <c r="KBA19" s="3"/>
      <c r="KBB19" s="3"/>
      <c r="KBC19" s="3"/>
      <c r="KBD19" s="3"/>
      <c r="KBE19" s="3"/>
      <c r="KBF19" s="3"/>
      <c r="KBG19" s="3"/>
      <c r="KBH19" s="3"/>
      <c r="KBI19" s="3"/>
      <c r="KBJ19" s="3"/>
      <c r="KBK19" s="3"/>
      <c r="KBL19" s="3"/>
      <c r="KBM19" s="3"/>
      <c r="KBN19" s="3"/>
      <c r="KBO19" s="3"/>
      <c r="KBP19" s="3"/>
      <c r="KBQ19" s="3"/>
      <c r="KBR19" s="3"/>
      <c r="KBS19" s="3"/>
      <c r="KBT19" s="3"/>
      <c r="KBU19" s="3"/>
      <c r="KBV19" s="3"/>
      <c r="KBW19" s="3"/>
      <c r="KBX19" s="3"/>
      <c r="KBY19" s="3"/>
      <c r="KBZ19" s="3"/>
      <c r="KCA19" s="3"/>
      <c r="KCB19" s="3"/>
      <c r="KCC19" s="3"/>
      <c r="KCD19" s="3"/>
      <c r="KCE19" s="3"/>
      <c r="KCF19" s="3"/>
      <c r="KCG19" s="3"/>
      <c r="KCH19" s="3"/>
      <c r="KCI19" s="3"/>
      <c r="KCJ19" s="3"/>
      <c r="KCK19" s="3"/>
      <c r="KCL19" s="3"/>
      <c r="KCM19" s="3"/>
      <c r="KCN19" s="3"/>
      <c r="KCO19" s="3"/>
      <c r="KCP19" s="3"/>
      <c r="KCQ19" s="3"/>
      <c r="KCR19" s="3"/>
      <c r="KCS19" s="3"/>
      <c r="KCT19" s="3"/>
      <c r="KCU19" s="3"/>
      <c r="KCV19" s="3"/>
      <c r="KCW19" s="3"/>
      <c r="KCX19" s="3"/>
      <c r="KCY19" s="3"/>
      <c r="KCZ19" s="3"/>
      <c r="KDA19" s="3"/>
      <c r="KDB19" s="3"/>
      <c r="KDC19" s="3"/>
      <c r="KDD19" s="3"/>
      <c r="KDE19" s="3"/>
      <c r="KDF19" s="3"/>
      <c r="KDG19" s="3"/>
      <c r="KDH19" s="3"/>
      <c r="KDI19" s="3"/>
      <c r="KDJ19" s="3"/>
      <c r="KDK19" s="3"/>
      <c r="KDL19" s="3"/>
      <c r="KDM19" s="3"/>
      <c r="KDN19" s="3"/>
      <c r="KDO19" s="3"/>
      <c r="KDP19" s="3"/>
      <c r="KDQ19" s="3"/>
      <c r="KDR19" s="3"/>
      <c r="KDS19" s="3"/>
      <c r="KDT19" s="3"/>
      <c r="KDU19" s="3"/>
      <c r="KDV19" s="3"/>
      <c r="KDW19" s="3"/>
      <c r="KDX19" s="3"/>
      <c r="KDY19" s="3"/>
      <c r="KDZ19" s="3"/>
      <c r="KEA19" s="3"/>
      <c r="KEB19" s="3"/>
      <c r="KEC19" s="3"/>
      <c r="KED19" s="3"/>
      <c r="KEE19" s="3"/>
      <c r="KEF19" s="3"/>
      <c r="KEG19" s="3"/>
      <c r="KEH19" s="3"/>
      <c r="KEI19" s="3"/>
      <c r="KEJ19" s="3"/>
      <c r="KEK19" s="3"/>
      <c r="KEL19" s="3"/>
      <c r="KEM19" s="3"/>
      <c r="KEN19" s="3"/>
      <c r="KEO19" s="3"/>
      <c r="KEP19" s="3"/>
      <c r="KEQ19" s="3"/>
      <c r="KER19" s="3"/>
      <c r="KES19" s="3"/>
      <c r="KET19" s="3"/>
      <c r="KEU19" s="3"/>
      <c r="KEV19" s="3"/>
      <c r="KEW19" s="3"/>
      <c r="KEX19" s="3"/>
      <c r="KEY19" s="3"/>
      <c r="KEZ19" s="3"/>
      <c r="KFA19" s="3"/>
      <c r="KFB19" s="3"/>
      <c r="KFC19" s="3"/>
      <c r="KFD19" s="3"/>
      <c r="KFE19" s="3"/>
      <c r="KFF19" s="3"/>
      <c r="KFG19" s="3"/>
      <c r="KFH19" s="3"/>
      <c r="KFI19" s="3"/>
      <c r="KFJ19" s="3"/>
      <c r="KFK19" s="3"/>
      <c r="KFL19" s="3"/>
      <c r="KFM19" s="3"/>
      <c r="KFN19" s="3"/>
      <c r="KFO19" s="3"/>
      <c r="KFP19" s="3"/>
      <c r="KFQ19" s="3"/>
      <c r="KFR19" s="3"/>
      <c r="KFS19" s="3"/>
      <c r="KFT19" s="3"/>
      <c r="KFU19" s="3"/>
      <c r="KFV19" s="3"/>
      <c r="KFW19" s="3"/>
      <c r="KFX19" s="3"/>
      <c r="KFY19" s="3"/>
      <c r="KFZ19" s="3"/>
      <c r="KGA19" s="3"/>
      <c r="KGB19" s="3"/>
      <c r="KGC19" s="3"/>
      <c r="KGD19" s="3"/>
      <c r="KGE19" s="3"/>
      <c r="KGF19" s="3"/>
      <c r="KGG19" s="3"/>
      <c r="KGH19" s="3"/>
      <c r="KGI19" s="3"/>
      <c r="KGJ19" s="3"/>
      <c r="KGK19" s="3"/>
      <c r="KGL19" s="3"/>
      <c r="KGM19" s="3"/>
      <c r="KGN19" s="3"/>
      <c r="KGO19" s="3"/>
      <c r="KGP19" s="3"/>
      <c r="KGQ19" s="3"/>
      <c r="KGR19" s="3"/>
      <c r="KGS19" s="3"/>
      <c r="KGT19" s="3"/>
      <c r="KGU19" s="3"/>
      <c r="KGV19" s="3"/>
      <c r="KGW19" s="3"/>
      <c r="KGX19" s="3"/>
      <c r="KGY19" s="3"/>
      <c r="KGZ19" s="3"/>
      <c r="KHA19" s="3"/>
      <c r="KHB19" s="3"/>
      <c r="KHC19" s="3"/>
      <c r="KHD19" s="3"/>
      <c r="KHE19" s="3"/>
      <c r="KHF19" s="3"/>
      <c r="KHG19" s="3"/>
      <c r="KHH19" s="3"/>
      <c r="KHI19" s="3"/>
      <c r="KHJ19" s="3"/>
      <c r="KHK19" s="3"/>
      <c r="KHL19" s="3"/>
      <c r="KHM19" s="3"/>
      <c r="KHN19" s="3"/>
      <c r="KHO19" s="3"/>
      <c r="KHP19" s="3"/>
      <c r="KHQ19" s="3"/>
      <c r="KHR19" s="3"/>
      <c r="KHS19" s="3"/>
      <c r="KHT19" s="3"/>
      <c r="KHU19" s="3"/>
      <c r="KHV19" s="3"/>
      <c r="KHW19" s="3"/>
      <c r="KHX19" s="3"/>
      <c r="KHY19" s="3"/>
      <c r="KHZ19" s="3"/>
      <c r="KIA19" s="3"/>
      <c r="KIB19" s="3"/>
      <c r="KIC19" s="3"/>
      <c r="KID19" s="3"/>
      <c r="KIE19" s="3"/>
      <c r="KIF19" s="3"/>
      <c r="KIG19" s="3"/>
      <c r="KIH19" s="3"/>
      <c r="KII19" s="3"/>
      <c r="KIJ19" s="3"/>
      <c r="KIK19" s="3"/>
      <c r="KIL19" s="3"/>
      <c r="KIM19" s="3"/>
      <c r="KIN19" s="3"/>
      <c r="KIO19" s="3"/>
      <c r="KIP19" s="3"/>
      <c r="KIQ19" s="3"/>
      <c r="KIR19" s="3"/>
      <c r="KIS19" s="3"/>
      <c r="KIT19" s="3"/>
      <c r="KIU19" s="3"/>
      <c r="KIV19" s="3"/>
      <c r="KIW19" s="3"/>
      <c r="KIX19" s="3"/>
      <c r="KIY19" s="3"/>
      <c r="KIZ19" s="3"/>
      <c r="KJA19" s="3"/>
      <c r="KJB19" s="3"/>
      <c r="KJC19" s="3"/>
      <c r="KJD19" s="3"/>
      <c r="KJE19" s="3"/>
      <c r="KJF19" s="3"/>
      <c r="KJG19" s="3"/>
      <c r="KJH19" s="3"/>
      <c r="KJI19" s="3"/>
      <c r="KJJ19" s="3"/>
      <c r="KJK19" s="3"/>
      <c r="KJL19" s="3"/>
      <c r="KJM19" s="3"/>
      <c r="KJN19" s="3"/>
      <c r="KJO19" s="3"/>
      <c r="KJP19" s="3"/>
      <c r="KJQ19" s="3"/>
      <c r="KJR19" s="3"/>
      <c r="KJS19" s="3"/>
      <c r="KJT19" s="3"/>
      <c r="KJU19" s="3"/>
      <c r="KJV19" s="3"/>
      <c r="KJW19" s="3"/>
      <c r="KJX19" s="3"/>
      <c r="KJY19" s="3"/>
      <c r="KJZ19" s="3"/>
      <c r="KKA19" s="3"/>
      <c r="KKB19" s="3"/>
      <c r="KKC19" s="3"/>
      <c r="KKD19" s="3"/>
      <c r="KKE19" s="3"/>
      <c r="KKF19" s="3"/>
      <c r="KKG19" s="3"/>
      <c r="KKH19" s="3"/>
      <c r="KKI19" s="3"/>
      <c r="KKJ19" s="3"/>
      <c r="KKK19" s="3"/>
      <c r="KKL19" s="3"/>
      <c r="KKM19" s="3"/>
      <c r="KKN19" s="3"/>
      <c r="KKO19" s="3"/>
      <c r="KKP19" s="3"/>
      <c r="KKQ19" s="3"/>
      <c r="KKR19" s="3"/>
      <c r="KKS19" s="3"/>
      <c r="KKT19" s="3"/>
      <c r="KKU19" s="3"/>
      <c r="KKV19" s="3"/>
      <c r="KKW19" s="3"/>
      <c r="KKX19" s="3"/>
      <c r="KKY19" s="3"/>
      <c r="KKZ19" s="3"/>
      <c r="KLA19" s="3"/>
      <c r="KLB19" s="3"/>
      <c r="KLC19" s="3"/>
      <c r="KLD19" s="3"/>
      <c r="KLE19" s="3"/>
      <c r="KLF19" s="3"/>
      <c r="KLG19" s="3"/>
      <c r="KLH19" s="3"/>
      <c r="KLI19" s="3"/>
      <c r="KLJ19" s="3"/>
      <c r="KLK19" s="3"/>
      <c r="KLL19" s="3"/>
      <c r="KLM19" s="3"/>
      <c r="KLN19" s="3"/>
      <c r="KLO19" s="3"/>
      <c r="KLP19" s="3"/>
      <c r="KLQ19" s="3"/>
      <c r="KLR19" s="3"/>
      <c r="KLS19" s="3"/>
      <c r="KLT19" s="3"/>
      <c r="KLU19" s="3"/>
      <c r="KLV19" s="3"/>
      <c r="KLW19" s="3"/>
      <c r="KLX19" s="3"/>
      <c r="KLY19" s="3"/>
      <c r="KLZ19" s="3"/>
      <c r="KMA19" s="3"/>
      <c r="KMB19" s="3"/>
      <c r="KMC19" s="3"/>
      <c r="KMD19" s="3"/>
      <c r="KME19" s="3"/>
      <c r="KMF19" s="3"/>
      <c r="KMG19" s="3"/>
      <c r="KMH19" s="3"/>
      <c r="KMI19" s="3"/>
      <c r="KMJ19" s="3"/>
      <c r="KMK19" s="3"/>
      <c r="KML19" s="3"/>
      <c r="KMM19" s="3"/>
      <c r="KMN19" s="3"/>
      <c r="KMO19" s="3"/>
      <c r="KMP19" s="3"/>
      <c r="KMQ19" s="3"/>
      <c r="KMR19" s="3"/>
      <c r="KMS19" s="3"/>
      <c r="KMT19" s="3"/>
      <c r="KMU19" s="3"/>
      <c r="KMV19" s="3"/>
      <c r="KMW19" s="3"/>
      <c r="KMX19" s="3"/>
      <c r="KMY19" s="3"/>
      <c r="KMZ19" s="3"/>
      <c r="KNA19" s="3"/>
      <c r="KNB19" s="3"/>
      <c r="KNC19" s="3"/>
      <c r="KND19" s="3"/>
      <c r="KNE19" s="3"/>
      <c r="KNF19" s="3"/>
      <c r="KNG19" s="3"/>
      <c r="KNH19" s="3"/>
      <c r="KNI19" s="3"/>
      <c r="KNJ19" s="3"/>
      <c r="KNK19" s="3"/>
      <c r="KNL19" s="3"/>
      <c r="KNM19" s="3"/>
      <c r="KNN19" s="3"/>
      <c r="KNO19" s="3"/>
      <c r="KNP19" s="3"/>
      <c r="KNQ19" s="3"/>
      <c r="KNR19" s="3"/>
      <c r="KNS19" s="3"/>
      <c r="KNT19" s="3"/>
      <c r="KNU19" s="3"/>
      <c r="KNV19" s="3"/>
      <c r="KNW19" s="3"/>
      <c r="KNX19" s="3"/>
      <c r="KNY19" s="3"/>
      <c r="KNZ19" s="3"/>
      <c r="KOA19" s="3"/>
      <c r="KOB19" s="3"/>
      <c r="KOC19" s="3"/>
      <c r="KOD19" s="3"/>
      <c r="KOE19" s="3"/>
      <c r="KOF19" s="3"/>
      <c r="KOG19" s="3"/>
      <c r="KOH19" s="3"/>
      <c r="KOI19" s="3"/>
      <c r="KOJ19" s="3"/>
      <c r="KOK19" s="3"/>
      <c r="KOL19" s="3"/>
      <c r="KOM19" s="3"/>
      <c r="KON19" s="3"/>
      <c r="KOO19" s="3"/>
      <c r="KOP19" s="3"/>
      <c r="KOQ19" s="3"/>
      <c r="KOR19" s="3"/>
      <c r="KOS19" s="3"/>
      <c r="KOT19" s="3"/>
      <c r="KOU19" s="3"/>
      <c r="KOV19" s="3"/>
      <c r="KOW19" s="3"/>
      <c r="KOX19" s="3"/>
      <c r="KOY19" s="3"/>
      <c r="KOZ19" s="3"/>
      <c r="KPA19" s="3"/>
      <c r="KPB19" s="3"/>
      <c r="KPC19" s="3"/>
      <c r="KPD19" s="3"/>
      <c r="KPE19" s="3"/>
      <c r="KPF19" s="3"/>
      <c r="KPG19" s="3"/>
      <c r="KPH19" s="3"/>
      <c r="KPI19" s="3"/>
      <c r="KPJ19" s="3"/>
      <c r="KPK19" s="3"/>
      <c r="KPL19" s="3"/>
      <c r="KPM19" s="3"/>
      <c r="KPN19" s="3"/>
      <c r="KPO19" s="3"/>
      <c r="KPP19" s="3"/>
      <c r="KPQ19" s="3"/>
      <c r="KPR19" s="3"/>
      <c r="KPS19" s="3"/>
      <c r="KPT19" s="3"/>
      <c r="KPU19" s="3"/>
      <c r="KPV19" s="3"/>
      <c r="KPW19" s="3"/>
      <c r="KPX19" s="3"/>
      <c r="KPY19" s="3"/>
      <c r="KPZ19" s="3"/>
      <c r="KQA19" s="3"/>
      <c r="KQB19" s="3"/>
      <c r="KQC19" s="3"/>
      <c r="KQD19" s="3"/>
      <c r="KQE19" s="3"/>
      <c r="KQF19" s="3"/>
      <c r="KQG19" s="3"/>
      <c r="KQH19" s="3"/>
      <c r="KQI19" s="3"/>
      <c r="KQJ19" s="3"/>
      <c r="KQK19" s="3"/>
      <c r="KQL19" s="3"/>
      <c r="KQM19" s="3"/>
      <c r="KQN19" s="3"/>
      <c r="KQO19" s="3"/>
      <c r="KQP19" s="3"/>
      <c r="KQQ19" s="3"/>
      <c r="KQR19" s="3"/>
      <c r="KQS19" s="3"/>
      <c r="KQT19" s="3"/>
      <c r="KQU19" s="3"/>
      <c r="KQV19" s="3"/>
      <c r="KQW19" s="3"/>
      <c r="KQX19" s="3"/>
      <c r="KQY19" s="3"/>
      <c r="KQZ19" s="3"/>
      <c r="KRA19" s="3"/>
      <c r="KRB19" s="3"/>
      <c r="KRC19" s="3"/>
      <c r="KRD19" s="3"/>
      <c r="KRE19" s="3"/>
      <c r="KRF19" s="3"/>
      <c r="KRG19" s="3"/>
      <c r="KRH19" s="3"/>
      <c r="KRI19" s="3"/>
      <c r="KRJ19" s="3"/>
      <c r="KRK19" s="3"/>
      <c r="KRL19" s="3"/>
      <c r="KRM19" s="3"/>
      <c r="KRN19" s="3"/>
      <c r="KRO19" s="3"/>
      <c r="KRP19" s="3"/>
      <c r="KRQ19" s="3"/>
      <c r="KRR19" s="3"/>
      <c r="KRS19" s="3"/>
      <c r="KRT19" s="3"/>
      <c r="KRU19" s="3"/>
      <c r="KRV19" s="3"/>
      <c r="KRW19" s="3"/>
      <c r="KRX19" s="3"/>
      <c r="KRY19" s="3"/>
      <c r="KRZ19" s="3"/>
      <c r="KSA19" s="3"/>
      <c r="KSB19" s="3"/>
      <c r="KSC19" s="3"/>
      <c r="KSD19" s="3"/>
      <c r="KSE19" s="3"/>
      <c r="KSF19" s="3"/>
      <c r="KSG19" s="3"/>
      <c r="KSH19" s="3"/>
      <c r="KSI19" s="3"/>
      <c r="KSJ19" s="3"/>
      <c r="KSK19" s="3"/>
      <c r="KSL19" s="3"/>
      <c r="KSM19" s="3"/>
      <c r="KSN19" s="3"/>
      <c r="KSO19" s="3"/>
      <c r="KSP19" s="3"/>
      <c r="KSQ19" s="3"/>
      <c r="KSR19" s="3"/>
      <c r="KSS19" s="3"/>
      <c r="KST19" s="3"/>
      <c r="KSU19" s="3"/>
      <c r="KSV19" s="3"/>
      <c r="KSW19" s="3"/>
      <c r="KSX19" s="3"/>
      <c r="KSY19" s="3"/>
      <c r="KSZ19" s="3"/>
      <c r="KTA19" s="3"/>
      <c r="KTB19" s="3"/>
      <c r="KTC19" s="3"/>
      <c r="KTD19" s="3"/>
      <c r="KTE19" s="3"/>
      <c r="KTF19" s="3"/>
      <c r="KTG19" s="3"/>
      <c r="KTH19" s="3"/>
      <c r="KTI19" s="3"/>
      <c r="KTJ19" s="3"/>
      <c r="KTK19" s="3"/>
      <c r="KTL19" s="3"/>
      <c r="KTM19" s="3"/>
      <c r="KTN19" s="3"/>
      <c r="KTO19" s="3"/>
      <c r="KTP19" s="3"/>
      <c r="KTQ19" s="3"/>
      <c r="KTR19" s="3"/>
      <c r="KTS19" s="3"/>
      <c r="KTT19" s="3"/>
      <c r="KTU19" s="3"/>
      <c r="KTV19" s="3"/>
      <c r="KTW19" s="3"/>
      <c r="KTX19" s="3"/>
      <c r="KTY19" s="3"/>
      <c r="KTZ19" s="3"/>
      <c r="KUA19" s="3"/>
      <c r="KUB19" s="3"/>
      <c r="KUC19" s="3"/>
      <c r="KUD19" s="3"/>
      <c r="KUE19" s="3"/>
      <c r="KUF19" s="3"/>
      <c r="KUG19" s="3"/>
      <c r="KUH19" s="3"/>
      <c r="KUI19" s="3"/>
      <c r="KUJ19" s="3"/>
      <c r="KUK19" s="3"/>
      <c r="KUL19" s="3"/>
      <c r="KUM19" s="3"/>
      <c r="KUN19" s="3"/>
      <c r="KUO19" s="3"/>
      <c r="KUP19" s="3"/>
      <c r="KUQ19" s="3"/>
      <c r="KUR19" s="3"/>
      <c r="KUS19" s="3"/>
      <c r="KUT19" s="3"/>
      <c r="KUU19" s="3"/>
      <c r="KUV19" s="3"/>
      <c r="KUW19" s="3"/>
      <c r="KUX19" s="3"/>
      <c r="KUY19" s="3"/>
      <c r="KUZ19" s="3"/>
      <c r="KVA19" s="3"/>
      <c r="KVB19" s="3"/>
      <c r="KVC19" s="3"/>
      <c r="KVD19" s="3"/>
      <c r="KVE19" s="3"/>
      <c r="KVF19" s="3"/>
      <c r="KVG19" s="3"/>
      <c r="KVH19" s="3"/>
      <c r="KVI19" s="3"/>
      <c r="KVJ19" s="3"/>
      <c r="KVK19" s="3"/>
      <c r="KVL19" s="3"/>
      <c r="KVM19" s="3"/>
      <c r="KVN19" s="3"/>
      <c r="KVO19" s="3"/>
      <c r="KVP19" s="3"/>
      <c r="KVQ19" s="3"/>
      <c r="KVR19" s="3"/>
      <c r="KVS19" s="3"/>
      <c r="KVT19" s="3"/>
      <c r="KVU19" s="3"/>
      <c r="KVV19" s="3"/>
      <c r="KVW19" s="3"/>
      <c r="KVX19" s="3"/>
      <c r="KVY19" s="3"/>
      <c r="KVZ19" s="3"/>
      <c r="KWA19" s="3"/>
      <c r="KWB19" s="3"/>
      <c r="KWC19" s="3"/>
      <c r="KWD19" s="3"/>
      <c r="KWE19" s="3"/>
      <c r="KWF19" s="3"/>
      <c r="KWG19" s="3"/>
      <c r="KWH19" s="3"/>
      <c r="KWI19" s="3"/>
      <c r="KWJ19" s="3"/>
      <c r="KWK19" s="3"/>
      <c r="KWL19" s="3"/>
      <c r="KWM19" s="3"/>
      <c r="KWN19" s="3"/>
      <c r="KWO19" s="3"/>
      <c r="KWP19" s="3"/>
      <c r="KWQ19" s="3"/>
      <c r="KWR19" s="3"/>
      <c r="KWS19" s="3"/>
      <c r="KWT19" s="3"/>
      <c r="KWU19" s="3"/>
      <c r="KWV19" s="3"/>
      <c r="KWW19" s="3"/>
      <c r="KWX19" s="3"/>
      <c r="KWY19" s="3"/>
      <c r="KWZ19" s="3"/>
      <c r="KXA19" s="3"/>
      <c r="KXB19" s="3"/>
      <c r="KXC19" s="3"/>
      <c r="KXD19" s="3"/>
      <c r="KXE19" s="3"/>
      <c r="KXF19" s="3"/>
      <c r="KXG19" s="3"/>
      <c r="KXH19" s="3"/>
      <c r="KXI19" s="3"/>
      <c r="KXJ19" s="3"/>
      <c r="KXK19" s="3"/>
      <c r="KXL19" s="3"/>
      <c r="KXM19" s="3"/>
      <c r="KXN19" s="3"/>
      <c r="KXO19" s="3"/>
      <c r="KXP19" s="3"/>
      <c r="KXQ19" s="3"/>
      <c r="KXR19" s="3"/>
      <c r="KXS19" s="3"/>
      <c r="KXT19" s="3"/>
      <c r="KXU19" s="3"/>
      <c r="KXV19" s="3"/>
      <c r="KXW19" s="3"/>
      <c r="KXX19" s="3"/>
      <c r="KXY19" s="3"/>
      <c r="KXZ19" s="3"/>
      <c r="KYA19" s="3"/>
      <c r="KYB19" s="3"/>
      <c r="KYC19" s="3"/>
      <c r="KYD19" s="3"/>
      <c r="KYE19" s="3"/>
      <c r="KYF19" s="3"/>
      <c r="KYG19" s="3"/>
      <c r="KYH19" s="3"/>
      <c r="KYI19" s="3"/>
      <c r="KYJ19" s="3"/>
      <c r="KYK19" s="3"/>
      <c r="KYL19" s="3"/>
      <c r="KYM19" s="3"/>
      <c r="KYN19" s="3"/>
      <c r="KYO19" s="3"/>
      <c r="KYP19" s="3"/>
      <c r="KYQ19" s="3"/>
      <c r="KYR19" s="3"/>
      <c r="KYS19" s="3"/>
      <c r="KYT19" s="3"/>
      <c r="KYU19" s="3"/>
      <c r="KYV19" s="3"/>
      <c r="KYW19" s="3"/>
      <c r="KYX19" s="3"/>
      <c r="KYY19" s="3"/>
      <c r="KYZ19" s="3"/>
      <c r="KZA19" s="3"/>
      <c r="KZB19" s="3"/>
      <c r="KZC19" s="3"/>
      <c r="KZD19" s="3"/>
      <c r="KZE19" s="3"/>
      <c r="KZF19" s="3"/>
      <c r="KZG19" s="3"/>
      <c r="KZH19" s="3"/>
      <c r="KZI19" s="3"/>
      <c r="KZJ19" s="3"/>
      <c r="KZK19" s="3"/>
      <c r="KZL19" s="3"/>
      <c r="KZM19" s="3"/>
      <c r="KZN19" s="3"/>
      <c r="KZO19" s="3"/>
      <c r="KZP19" s="3"/>
      <c r="KZQ19" s="3"/>
      <c r="KZR19" s="3"/>
      <c r="KZS19" s="3"/>
      <c r="KZT19" s="3"/>
      <c r="KZU19" s="3"/>
      <c r="KZV19" s="3"/>
      <c r="KZW19" s="3"/>
      <c r="KZX19" s="3"/>
      <c r="KZY19" s="3"/>
      <c r="KZZ19" s="3"/>
      <c r="LAA19" s="3"/>
      <c r="LAB19" s="3"/>
      <c r="LAC19" s="3"/>
      <c r="LAD19" s="3"/>
      <c r="LAE19" s="3"/>
      <c r="LAF19" s="3"/>
      <c r="LAG19" s="3"/>
      <c r="LAH19" s="3"/>
      <c r="LAI19" s="3"/>
      <c r="LAJ19" s="3"/>
      <c r="LAK19" s="3"/>
      <c r="LAL19" s="3"/>
      <c r="LAM19" s="3"/>
      <c r="LAN19" s="3"/>
      <c r="LAO19" s="3"/>
      <c r="LAP19" s="3"/>
      <c r="LAQ19" s="3"/>
      <c r="LAR19" s="3"/>
      <c r="LAS19" s="3"/>
      <c r="LAT19" s="3"/>
      <c r="LAU19" s="3"/>
      <c r="LAV19" s="3"/>
      <c r="LAW19" s="3"/>
      <c r="LAX19" s="3"/>
      <c r="LAY19" s="3"/>
      <c r="LAZ19" s="3"/>
      <c r="LBA19" s="3"/>
      <c r="LBB19" s="3"/>
      <c r="LBC19" s="3"/>
      <c r="LBD19" s="3"/>
      <c r="LBE19" s="3"/>
      <c r="LBF19" s="3"/>
      <c r="LBG19" s="3"/>
      <c r="LBH19" s="3"/>
      <c r="LBI19" s="3"/>
      <c r="LBJ19" s="3"/>
      <c r="LBK19" s="3"/>
      <c r="LBL19" s="3"/>
      <c r="LBM19" s="3"/>
      <c r="LBN19" s="3"/>
      <c r="LBO19" s="3"/>
      <c r="LBP19" s="3"/>
      <c r="LBQ19" s="3"/>
      <c r="LBR19" s="3"/>
      <c r="LBS19" s="3"/>
      <c r="LBT19" s="3"/>
      <c r="LBU19" s="3"/>
      <c r="LBV19" s="3"/>
      <c r="LBW19" s="3"/>
      <c r="LBX19" s="3"/>
      <c r="LBY19" s="3"/>
      <c r="LBZ19" s="3"/>
      <c r="LCA19" s="3"/>
      <c r="LCB19" s="3"/>
      <c r="LCC19" s="3"/>
      <c r="LCD19" s="3"/>
      <c r="LCE19" s="3"/>
      <c r="LCF19" s="3"/>
      <c r="LCG19" s="3"/>
      <c r="LCH19" s="3"/>
      <c r="LCI19" s="3"/>
      <c r="LCJ19" s="3"/>
      <c r="LCK19" s="3"/>
      <c r="LCL19" s="3"/>
      <c r="LCM19" s="3"/>
      <c r="LCN19" s="3"/>
      <c r="LCO19" s="3"/>
      <c r="LCP19" s="3"/>
      <c r="LCQ19" s="3"/>
      <c r="LCR19" s="3"/>
      <c r="LCS19" s="3"/>
      <c r="LCT19" s="3"/>
      <c r="LCU19" s="3"/>
      <c r="LCV19" s="3"/>
      <c r="LCW19" s="3"/>
      <c r="LCX19" s="3"/>
      <c r="LCY19" s="3"/>
      <c r="LCZ19" s="3"/>
      <c r="LDA19" s="3"/>
      <c r="LDB19" s="3"/>
      <c r="LDC19" s="3"/>
      <c r="LDD19" s="3"/>
      <c r="LDE19" s="3"/>
      <c r="LDF19" s="3"/>
      <c r="LDG19" s="3"/>
      <c r="LDH19" s="3"/>
      <c r="LDI19" s="3"/>
      <c r="LDJ19" s="3"/>
      <c r="LDK19" s="3"/>
      <c r="LDL19" s="3"/>
      <c r="LDM19" s="3"/>
      <c r="LDN19" s="3"/>
      <c r="LDO19" s="3"/>
      <c r="LDP19" s="3"/>
      <c r="LDQ19" s="3"/>
      <c r="LDR19" s="3"/>
      <c r="LDS19" s="3"/>
      <c r="LDT19" s="3"/>
      <c r="LDU19" s="3"/>
      <c r="LDV19" s="3"/>
      <c r="LDW19" s="3"/>
      <c r="LDX19" s="3"/>
      <c r="LDY19" s="3"/>
      <c r="LDZ19" s="3"/>
      <c r="LEA19" s="3"/>
      <c r="LEB19" s="3"/>
      <c r="LEC19" s="3"/>
      <c r="LED19" s="3"/>
      <c r="LEE19" s="3"/>
      <c r="LEF19" s="3"/>
      <c r="LEG19" s="3"/>
      <c r="LEH19" s="3"/>
      <c r="LEI19" s="3"/>
      <c r="LEJ19" s="3"/>
      <c r="LEK19" s="3"/>
      <c r="LEL19" s="3"/>
      <c r="LEM19" s="3"/>
      <c r="LEN19" s="3"/>
      <c r="LEO19" s="3"/>
      <c r="LEP19" s="3"/>
      <c r="LEQ19" s="3"/>
      <c r="LER19" s="3"/>
      <c r="LES19" s="3"/>
      <c r="LET19" s="3"/>
      <c r="LEU19" s="3"/>
      <c r="LEV19" s="3"/>
      <c r="LEW19" s="3"/>
      <c r="LEX19" s="3"/>
      <c r="LEY19" s="3"/>
      <c r="LEZ19" s="3"/>
      <c r="LFA19" s="3"/>
      <c r="LFB19" s="3"/>
      <c r="LFC19" s="3"/>
      <c r="LFD19" s="3"/>
      <c r="LFE19" s="3"/>
      <c r="LFF19" s="3"/>
      <c r="LFG19" s="3"/>
      <c r="LFH19" s="3"/>
      <c r="LFI19" s="3"/>
      <c r="LFJ19" s="3"/>
      <c r="LFK19" s="3"/>
      <c r="LFL19" s="3"/>
      <c r="LFM19" s="3"/>
      <c r="LFN19" s="3"/>
      <c r="LFO19" s="3"/>
      <c r="LFP19" s="3"/>
      <c r="LFQ19" s="3"/>
      <c r="LFR19" s="3"/>
      <c r="LFS19" s="3"/>
      <c r="LFT19" s="3"/>
      <c r="LFU19" s="3"/>
      <c r="LFV19" s="3"/>
      <c r="LFW19" s="3"/>
      <c r="LFX19" s="3"/>
      <c r="LFY19" s="3"/>
      <c r="LFZ19" s="3"/>
      <c r="LGA19" s="3"/>
      <c r="LGB19" s="3"/>
      <c r="LGC19" s="3"/>
      <c r="LGD19" s="3"/>
      <c r="LGE19" s="3"/>
      <c r="LGF19" s="3"/>
      <c r="LGG19" s="3"/>
      <c r="LGH19" s="3"/>
      <c r="LGI19" s="3"/>
      <c r="LGJ19" s="3"/>
      <c r="LGK19" s="3"/>
      <c r="LGL19" s="3"/>
      <c r="LGM19" s="3"/>
      <c r="LGN19" s="3"/>
      <c r="LGO19" s="3"/>
      <c r="LGP19" s="3"/>
      <c r="LGQ19" s="3"/>
      <c r="LGR19" s="3"/>
      <c r="LGS19" s="3"/>
      <c r="LGT19" s="3"/>
      <c r="LGU19" s="3"/>
      <c r="LGV19" s="3"/>
      <c r="LGW19" s="3"/>
      <c r="LGX19" s="3"/>
      <c r="LGY19" s="3"/>
      <c r="LGZ19" s="3"/>
      <c r="LHA19" s="3"/>
      <c r="LHB19" s="3"/>
      <c r="LHC19" s="3"/>
      <c r="LHD19" s="3"/>
      <c r="LHE19" s="3"/>
      <c r="LHF19" s="3"/>
      <c r="LHG19" s="3"/>
      <c r="LHH19" s="3"/>
      <c r="LHI19" s="3"/>
      <c r="LHJ19" s="3"/>
      <c r="LHK19" s="3"/>
      <c r="LHL19" s="3"/>
      <c r="LHM19" s="3"/>
      <c r="LHN19" s="3"/>
      <c r="LHO19" s="3"/>
      <c r="LHP19" s="3"/>
      <c r="LHQ19" s="3"/>
      <c r="LHR19" s="3"/>
      <c r="LHS19" s="3"/>
      <c r="LHT19" s="3"/>
      <c r="LHU19" s="3"/>
      <c r="LHV19" s="3"/>
      <c r="LHW19" s="3"/>
      <c r="LHX19" s="3"/>
      <c r="LHY19" s="3"/>
      <c r="LHZ19" s="3"/>
      <c r="LIA19" s="3"/>
      <c r="LIB19" s="3"/>
      <c r="LIC19" s="3"/>
      <c r="LID19" s="3"/>
      <c r="LIE19" s="3"/>
      <c r="LIF19" s="3"/>
      <c r="LIG19" s="3"/>
      <c r="LIH19" s="3"/>
      <c r="LII19" s="3"/>
      <c r="LIJ19" s="3"/>
      <c r="LIK19" s="3"/>
      <c r="LIL19" s="3"/>
      <c r="LIM19" s="3"/>
      <c r="LIN19" s="3"/>
      <c r="LIO19" s="3"/>
      <c r="LIP19" s="3"/>
      <c r="LIQ19" s="3"/>
      <c r="LIR19" s="3"/>
      <c r="LIS19" s="3"/>
      <c r="LIT19" s="3"/>
      <c r="LIU19" s="3"/>
      <c r="LIV19" s="3"/>
      <c r="LIW19" s="3"/>
      <c r="LIX19" s="3"/>
      <c r="LIY19" s="3"/>
      <c r="LIZ19" s="3"/>
      <c r="LJA19" s="3"/>
      <c r="LJB19" s="3"/>
      <c r="LJC19" s="3"/>
      <c r="LJD19" s="3"/>
      <c r="LJE19" s="3"/>
      <c r="LJF19" s="3"/>
      <c r="LJG19" s="3"/>
      <c r="LJH19" s="3"/>
      <c r="LJI19" s="3"/>
      <c r="LJJ19" s="3"/>
      <c r="LJK19" s="3"/>
      <c r="LJL19" s="3"/>
      <c r="LJM19" s="3"/>
      <c r="LJN19" s="3"/>
      <c r="LJO19" s="3"/>
      <c r="LJP19" s="3"/>
      <c r="LJQ19" s="3"/>
      <c r="LJR19" s="3"/>
      <c r="LJS19" s="3"/>
      <c r="LJT19" s="3"/>
      <c r="LJU19" s="3"/>
      <c r="LJV19" s="3"/>
      <c r="LJW19" s="3"/>
      <c r="LJX19" s="3"/>
      <c r="LJY19" s="3"/>
      <c r="LJZ19" s="3"/>
      <c r="LKA19" s="3"/>
      <c r="LKB19" s="3"/>
      <c r="LKC19" s="3"/>
      <c r="LKD19" s="3"/>
      <c r="LKE19" s="3"/>
      <c r="LKF19" s="3"/>
      <c r="LKG19" s="3"/>
      <c r="LKH19" s="3"/>
      <c r="LKI19" s="3"/>
      <c r="LKJ19" s="3"/>
      <c r="LKK19" s="3"/>
      <c r="LKL19" s="3"/>
      <c r="LKM19" s="3"/>
      <c r="LKN19" s="3"/>
      <c r="LKO19" s="3"/>
      <c r="LKP19" s="3"/>
      <c r="LKQ19" s="3"/>
      <c r="LKR19" s="3"/>
      <c r="LKS19" s="3"/>
      <c r="LKT19" s="3"/>
      <c r="LKU19" s="3"/>
      <c r="LKV19" s="3"/>
      <c r="LKW19" s="3"/>
      <c r="LKX19" s="3"/>
      <c r="LKY19" s="3"/>
      <c r="LKZ19" s="3"/>
      <c r="LLA19" s="3"/>
      <c r="LLB19" s="3"/>
      <c r="LLC19" s="3"/>
      <c r="LLD19" s="3"/>
      <c r="LLE19" s="3"/>
      <c r="LLF19" s="3"/>
      <c r="LLG19" s="3"/>
      <c r="LLH19" s="3"/>
      <c r="LLI19" s="3"/>
      <c r="LLJ19" s="3"/>
      <c r="LLK19" s="3"/>
      <c r="LLL19" s="3"/>
      <c r="LLM19" s="3"/>
      <c r="LLN19" s="3"/>
      <c r="LLO19" s="3"/>
      <c r="LLP19" s="3"/>
      <c r="LLQ19" s="3"/>
      <c r="LLR19" s="3"/>
      <c r="LLS19" s="3"/>
      <c r="LLT19" s="3"/>
      <c r="LLU19" s="3"/>
      <c r="LLV19" s="3"/>
      <c r="LLW19" s="3"/>
      <c r="LLX19" s="3"/>
      <c r="LLY19" s="3"/>
      <c r="LLZ19" s="3"/>
      <c r="LMA19" s="3"/>
      <c r="LMB19" s="3"/>
      <c r="LMC19" s="3"/>
      <c r="LMD19" s="3"/>
      <c r="LME19" s="3"/>
      <c r="LMF19" s="3"/>
      <c r="LMG19" s="3"/>
      <c r="LMH19" s="3"/>
      <c r="LMI19" s="3"/>
      <c r="LMJ19" s="3"/>
      <c r="LMK19" s="3"/>
      <c r="LML19" s="3"/>
      <c r="LMM19" s="3"/>
      <c r="LMN19" s="3"/>
      <c r="LMO19" s="3"/>
      <c r="LMP19" s="3"/>
      <c r="LMQ19" s="3"/>
      <c r="LMR19" s="3"/>
      <c r="LMS19" s="3"/>
      <c r="LMT19" s="3"/>
      <c r="LMU19" s="3"/>
      <c r="LMV19" s="3"/>
      <c r="LMW19" s="3"/>
      <c r="LMX19" s="3"/>
      <c r="LMY19" s="3"/>
      <c r="LMZ19" s="3"/>
      <c r="LNA19" s="3"/>
      <c r="LNB19" s="3"/>
      <c r="LNC19" s="3"/>
      <c r="LND19" s="3"/>
      <c r="LNE19" s="3"/>
      <c r="LNF19" s="3"/>
      <c r="LNG19" s="3"/>
      <c r="LNH19" s="3"/>
      <c r="LNI19" s="3"/>
      <c r="LNJ19" s="3"/>
      <c r="LNK19" s="3"/>
      <c r="LNL19" s="3"/>
      <c r="LNM19" s="3"/>
      <c r="LNN19" s="3"/>
      <c r="LNO19" s="3"/>
      <c r="LNP19" s="3"/>
      <c r="LNQ19" s="3"/>
      <c r="LNR19" s="3"/>
      <c r="LNS19" s="3"/>
      <c r="LNT19" s="3"/>
      <c r="LNU19" s="3"/>
      <c r="LNV19" s="3"/>
      <c r="LNW19" s="3"/>
      <c r="LNX19" s="3"/>
      <c r="LNY19" s="3"/>
      <c r="LNZ19" s="3"/>
      <c r="LOA19" s="3"/>
      <c r="LOB19" s="3"/>
      <c r="LOC19" s="3"/>
      <c r="LOD19" s="3"/>
      <c r="LOE19" s="3"/>
      <c r="LOF19" s="3"/>
      <c r="LOG19" s="3"/>
      <c r="LOH19" s="3"/>
      <c r="LOI19" s="3"/>
      <c r="LOJ19" s="3"/>
      <c r="LOK19" s="3"/>
      <c r="LOL19" s="3"/>
      <c r="LOM19" s="3"/>
      <c r="LON19" s="3"/>
      <c r="LOO19" s="3"/>
      <c r="LOP19" s="3"/>
      <c r="LOQ19" s="3"/>
      <c r="LOR19" s="3"/>
      <c r="LOS19" s="3"/>
      <c r="LOT19" s="3"/>
      <c r="LOU19" s="3"/>
      <c r="LOV19" s="3"/>
      <c r="LOW19" s="3"/>
      <c r="LOX19" s="3"/>
      <c r="LOY19" s="3"/>
      <c r="LOZ19" s="3"/>
      <c r="LPA19" s="3"/>
      <c r="LPB19" s="3"/>
      <c r="LPC19" s="3"/>
      <c r="LPD19" s="3"/>
      <c r="LPE19" s="3"/>
      <c r="LPF19" s="3"/>
      <c r="LPG19" s="3"/>
      <c r="LPH19" s="3"/>
      <c r="LPI19" s="3"/>
      <c r="LPJ19" s="3"/>
      <c r="LPK19" s="3"/>
      <c r="LPL19" s="3"/>
      <c r="LPM19" s="3"/>
      <c r="LPN19" s="3"/>
      <c r="LPO19" s="3"/>
      <c r="LPP19" s="3"/>
      <c r="LPQ19" s="3"/>
      <c r="LPR19" s="3"/>
      <c r="LPS19" s="3"/>
      <c r="LPT19" s="3"/>
      <c r="LPU19" s="3"/>
      <c r="LPV19" s="3"/>
      <c r="LPW19" s="3"/>
      <c r="LPX19" s="3"/>
      <c r="LPY19" s="3"/>
      <c r="LPZ19" s="3"/>
      <c r="LQA19" s="3"/>
      <c r="LQB19" s="3"/>
      <c r="LQC19" s="3"/>
      <c r="LQD19" s="3"/>
      <c r="LQE19" s="3"/>
      <c r="LQF19" s="3"/>
      <c r="LQG19" s="3"/>
      <c r="LQH19" s="3"/>
      <c r="LQI19" s="3"/>
      <c r="LQJ19" s="3"/>
      <c r="LQK19" s="3"/>
      <c r="LQL19" s="3"/>
      <c r="LQM19" s="3"/>
      <c r="LQN19" s="3"/>
      <c r="LQO19" s="3"/>
      <c r="LQP19" s="3"/>
      <c r="LQQ19" s="3"/>
      <c r="LQR19" s="3"/>
      <c r="LQS19" s="3"/>
      <c r="LQT19" s="3"/>
      <c r="LQU19" s="3"/>
      <c r="LQV19" s="3"/>
      <c r="LQW19" s="3"/>
      <c r="LQX19" s="3"/>
      <c r="LQY19" s="3"/>
      <c r="LQZ19" s="3"/>
      <c r="LRA19" s="3"/>
      <c r="LRB19" s="3"/>
      <c r="LRC19" s="3"/>
      <c r="LRD19" s="3"/>
      <c r="LRE19" s="3"/>
      <c r="LRF19" s="3"/>
      <c r="LRG19" s="3"/>
      <c r="LRH19" s="3"/>
      <c r="LRI19" s="3"/>
      <c r="LRJ19" s="3"/>
      <c r="LRK19" s="3"/>
      <c r="LRL19" s="3"/>
      <c r="LRM19" s="3"/>
      <c r="LRN19" s="3"/>
      <c r="LRO19" s="3"/>
      <c r="LRP19" s="3"/>
      <c r="LRQ19" s="3"/>
      <c r="LRR19" s="3"/>
      <c r="LRS19" s="3"/>
      <c r="LRT19" s="3"/>
      <c r="LRU19" s="3"/>
      <c r="LRV19" s="3"/>
      <c r="LRW19" s="3"/>
      <c r="LRX19" s="3"/>
      <c r="LRY19" s="3"/>
      <c r="LRZ19" s="3"/>
      <c r="LSA19" s="3"/>
      <c r="LSB19" s="3"/>
      <c r="LSC19" s="3"/>
      <c r="LSD19" s="3"/>
      <c r="LSE19" s="3"/>
      <c r="LSF19" s="3"/>
      <c r="LSG19" s="3"/>
      <c r="LSH19" s="3"/>
      <c r="LSI19" s="3"/>
      <c r="LSJ19" s="3"/>
      <c r="LSK19" s="3"/>
      <c r="LSL19" s="3"/>
      <c r="LSM19" s="3"/>
      <c r="LSN19" s="3"/>
      <c r="LSO19" s="3"/>
      <c r="LSP19" s="3"/>
      <c r="LSQ19" s="3"/>
      <c r="LSR19" s="3"/>
      <c r="LSS19" s="3"/>
      <c r="LST19" s="3"/>
      <c r="LSU19" s="3"/>
      <c r="LSV19" s="3"/>
      <c r="LSW19" s="3"/>
      <c r="LSX19" s="3"/>
      <c r="LSY19" s="3"/>
      <c r="LSZ19" s="3"/>
      <c r="LTA19" s="3"/>
      <c r="LTB19" s="3"/>
      <c r="LTC19" s="3"/>
      <c r="LTD19" s="3"/>
      <c r="LTE19" s="3"/>
      <c r="LTF19" s="3"/>
      <c r="LTG19" s="3"/>
      <c r="LTH19" s="3"/>
      <c r="LTI19" s="3"/>
      <c r="LTJ19" s="3"/>
      <c r="LTK19" s="3"/>
      <c r="LTL19" s="3"/>
      <c r="LTM19" s="3"/>
      <c r="LTN19" s="3"/>
      <c r="LTO19" s="3"/>
      <c r="LTP19" s="3"/>
      <c r="LTQ19" s="3"/>
      <c r="LTR19" s="3"/>
      <c r="LTS19" s="3"/>
      <c r="LTT19" s="3"/>
      <c r="LTU19" s="3"/>
      <c r="LTV19" s="3"/>
      <c r="LTW19" s="3"/>
      <c r="LTX19" s="3"/>
      <c r="LTY19" s="3"/>
      <c r="LTZ19" s="3"/>
      <c r="LUA19" s="3"/>
      <c r="LUB19" s="3"/>
      <c r="LUC19" s="3"/>
      <c r="LUD19" s="3"/>
      <c r="LUE19" s="3"/>
      <c r="LUF19" s="3"/>
      <c r="LUG19" s="3"/>
      <c r="LUH19" s="3"/>
      <c r="LUI19" s="3"/>
      <c r="LUJ19" s="3"/>
      <c r="LUK19" s="3"/>
      <c r="LUL19" s="3"/>
      <c r="LUM19" s="3"/>
      <c r="LUN19" s="3"/>
      <c r="LUO19" s="3"/>
      <c r="LUP19" s="3"/>
      <c r="LUQ19" s="3"/>
      <c r="LUR19" s="3"/>
      <c r="LUS19" s="3"/>
      <c r="LUT19" s="3"/>
      <c r="LUU19" s="3"/>
      <c r="LUV19" s="3"/>
      <c r="LUW19" s="3"/>
      <c r="LUX19" s="3"/>
      <c r="LUY19" s="3"/>
      <c r="LUZ19" s="3"/>
      <c r="LVA19" s="3"/>
      <c r="LVB19" s="3"/>
      <c r="LVC19" s="3"/>
      <c r="LVD19" s="3"/>
      <c r="LVE19" s="3"/>
      <c r="LVF19" s="3"/>
      <c r="LVG19" s="3"/>
      <c r="LVH19" s="3"/>
      <c r="LVI19" s="3"/>
      <c r="LVJ19" s="3"/>
      <c r="LVK19" s="3"/>
      <c r="LVL19" s="3"/>
      <c r="LVM19" s="3"/>
      <c r="LVN19" s="3"/>
      <c r="LVO19" s="3"/>
      <c r="LVP19" s="3"/>
      <c r="LVQ19" s="3"/>
      <c r="LVR19" s="3"/>
      <c r="LVS19" s="3"/>
      <c r="LVT19" s="3"/>
      <c r="LVU19" s="3"/>
      <c r="LVV19" s="3"/>
      <c r="LVW19" s="3"/>
      <c r="LVX19" s="3"/>
      <c r="LVY19" s="3"/>
      <c r="LVZ19" s="3"/>
      <c r="LWA19" s="3"/>
      <c r="LWB19" s="3"/>
      <c r="LWC19" s="3"/>
      <c r="LWD19" s="3"/>
      <c r="LWE19" s="3"/>
      <c r="LWF19" s="3"/>
      <c r="LWG19" s="3"/>
      <c r="LWH19" s="3"/>
      <c r="LWI19" s="3"/>
      <c r="LWJ19" s="3"/>
      <c r="LWK19" s="3"/>
      <c r="LWL19" s="3"/>
      <c r="LWM19" s="3"/>
      <c r="LWN19" s="3"/>
      <c r="LWO19" s="3"/>
      <c r="LWP19" s="3"/>
      <c r="LWQ19" s="3"/>
      <c r="LWR19" s="3"/>
      <c r="LWS19" s="3"/>
      <c r="LWT19" s="3"/>
      <c r="LWU19" s="3"/>
      <c r="LWV19" s="3"/>
      <c r="LWW19" s="3"/>
      <c r="LWX19" s="3"/>
      <c r="LWY19" s="3"/>
      <c r="LWZ19" s="3"/>
      <c r="LXA19" s="3"/>
      <c r="LXB19" s="3"/>
      <c r="LXC19" s="3"/>
      <c r="LXD19" s="3"/>
      <c r="LXE19" s="3"/>
      <c r="LXF19" s="3"/>
      <c r="LXG19" s="3"/>
      <c r="LXH19" s="3"/>
      <c r="LXI19" s="3"/>
      <c r="LXJ19" s="3"/>
      <c r="LXK19" s="3"/>
      <c r="LXL19" s="3"/>
      <c r="LXM19" s="3"/>
      <c r="LXN19" s="3"/>
      <c r="LXO19" s="3"/>
      <c r="LXP19" s="3"/>
      <c r="LXQ19" s="3"/>
      <c r="LXR19" s="3"/>
      <c r="LXS19" s="3"/>
      <c r="LXT19" s="3"/>
      <c r="LXU19" s="3"/>
      <c r="LXV19" s="3"/>
      <c r="LXW19" s="3"/>
      <c r="LXX19" s="3"/>
      <c r="LXY19" s="3"/>
      <c r="LXZ19" s="3"/>
      <c r="LYA19" s="3"/>
      <c r="LYB19" s="3"/>
      <c r="LYC19" s="3"/>
      <c r="LYD19" s="3"/>
      <c r="LYE19" s="3"/>
      <c r="LYF19" s="3"/>
      <c r="LYG19" s="3"/>
      <c r="LYH19" s="3"/>
      <c r="LYI19" s="3"/>
      <c r="LYJ19" s="3"/>
      <c r="LYK19" s="3"/>
      <c r="LYL19" s="3"/>
      <c r="LYM19" s="3"/>
      <c r="LYN19" s="3"/>
      <c r="LYO19" s="3"/>
      <c r="LYP19" s="3"/>
      <c r="LYQ19" s="3"/>
      <c r="LYR19" s="3"/>
      <c r="LYS19" s="3"/>
      <c r="LYT19" s="3"/>
      <c r="LYU19" s="3"/>
      <c r="LYV19" s="3"/>
      <c r="LYW19" s="3"/>
      <c r="LYX19" s="3"/>
      <c r="LYY19" s="3"/>
      <c r="LYZ19" s="3"/>
      <c r="LZA19" s="3"/>
      <c r="LZB19" s="3"/>
      <c r="LZC19" s="3"/>
      <c r="LZD19" s="3"/>
      <c r="LZE19" s="3"/>
      <c r="LZF19" s="3"/>
      <c r="LZG19" s="3"/>
      <c r="LZH19" s="3"/>
      <c r="LZI19" s="3"/>
      <c r="LZJ19" s="3"/>
      <c r="LZK19" s="3"/>
      <c r="LZL19" s="3"/>
      <c r="LZM19" s="3"/>
      <c r="LZN19" s="3"/>
      <c r="LZO19" s="3"/>
      <c r="LZP19" s="3"/>
      <c r="LZQ19" s="3"/>
      <c r="LZR19" s="3"/>
      <c r="LZS19" s="3"/>
      <c r="LZT19" s="3"/>
      <c r="LZU19" s="3"/>
      <c r="LZV19" s="3"/>
      <c r="LZW19" s="3"/>
      <c r="LZX19" s="3"/>
      <c r="LZY19" s="3"/>
      <c r="LZZ19" s="3"/>
      <c r="MAA19" s="3"/>
      <c r="MAB19" s="3"/>
      <c r="MAC19" s="3"/>
      <c r="MAD19" s="3"/>
      <c r="MAE19" s="3"/>
      <c r="MAF19" s="3"/>
      <c r="MAG19" s="3"/>
      <c r="MAH19" s="3"/>
      <c r="MAI19" s="3"/>
      <c r="MAJ19" s="3"/>
      <c r="MAK19" s="3"/>
      <c r="MAL19" s="3"/>
      <c r="MAM19" s="3"/>
      <c r="MAN19" s="3"/>
      <c r="MAO19" s="3"/>
      <c r="MAP19" s="3"/>
      <c r="MAQ19" s="3"/>
      <c r="MAR19" s="3"/>
      <c r="MAS19" s="3"/>
      <c r="MAT19" s="3"/>
      <c r="MAU19" s="3"/>
      <c r="MAV19" s="3"/>
      <c r="MAW19" s="3"/>
      <c r="MAX19" s="3"/>
      <c r="MAY19" s="3"/>
      <c r="MAZ19" s="3"/>
      <c r="MBA19" s="3"/>
      <c r="MBB19" s="3"/>
      <c r="MBC19" s="3"/>
      <c r="MBD19" s="3"/>
      <c r="MBE19" s="3"/>
      <c r="MBF19" s="3"/>
      <c r="MBG19" s="3"/>
      <c r="MBH19" s="3"/>
      <c r="MBI19" s="3"/>
      <c r="MBJ19" s="3"/>
      <c r="MBK19" s="3"/>
      <c r="MBL19" s="3"/>
      <c r="MBM19" s="3"/>
      <c r="MBN19" s="3"/>
      <c r="MBO19" s="3"/>
      <c r="MBP19" s="3"/>
      <c r="MBQ19" s="3"/>
      <c r="MBR19" s="3"/>
      <c r="MBS19" s="3"/>
      <c r="MBT19" s="3"/>
      <c r="MBU19" s="3"/>
      <c r="MBV19" s="3"/>
      <c r="MBW19" s="3"/>
      <c r="MBX19" s="3"/>
      <c r="MBY19" s="3"/>
      <c r="MBZ19" s="3"/>
      <c r="MCA19" s="3"/>
      <c r="MCB19" s="3"/>
      <c r="MCC19" s="3"/>
      <c r="MCD19" s="3"/>
      <c r="MCE19" s="3"/>
      <c r="MCF19" s="3"/>
      <c r="MCG19" s="3"/>
      <c r="MCH19" s="3"/>
      <c r="MCI19" s="3"/>
      <c r="MCJ19" s="3"/>
      <c r="MCK19" s="3"/>
      <c r="MCL19" s="3"/>
      <c r="MCM19" s="3"/>
      <c r="MCN19" s="3"/>
      <c r="MCO19" s="3"/>
      <c r="MCP19" s="3"/>
      <c r="MCQ19" s="3"/>
      <c r="MCR19" s="3"/>
      <c r="MCS19" s="3"/>
      <c r="MCT19" s="3"/>
      <c r="MCU19" s="3"/>
      <c r="MCV19" s="3"/>
      <c r="MCW19" s="3"/>
      <c r="MCX19" s="3"/>
      <c r="MCY19" s="3"/>
      <c r="MCZ19" s="3"/>
      <c r="MDA19" s="3"/>
      <c r="MDB19" s="3"/>
      <c r="MDC19" s="3"/>
      <c r="MDD19" s="3"/>
      <c r="MDE19" s="3"/>
      <c r="MDF19" s="3"/>
      <c r="MDG19" s="3"/>
      <c r="MDH19" s="3"/>
      <c r="MDI19" s="3"/>
      <c r="MDJ19" s="3"/>
      <c r="MDK19" s="3"/>
      <c r="MDL19" s="3"/>
      <c r="MDM19" s="3"/>
      <c r="MDN19" s="3"/>
      <c r="MDO19" s="3"/>
      <c r="MDP19" s="3"/>
      <c r="MDQ19" s="3"/>
      <c r="MDR19" s="3"/>
      <c r="MDS19" s="3"/>
      <c r="MDT19" s="3"/>
      <c r="MDU19" s="3"/>
      <c r="MDV19" s="3"/>
      <c r="MDW19" s="3"/>
      <c r="MDX19" s="3"/>
      <c r="MDY19" s="3"/>
      <c r="MDZ19" s="3"/>
      <c r="MEA19" s="3"/>
      <c r="MEB19" s="3"/>
      <c r="MEC19" s="3"/>
      <c r="MED19" s="3"/>
      <c r="MEE19" s="3"/>
      <c r="MEF19" s="3"/>
      <c r="MEG19" s="3"/>
      <c r="MEH19" s="3"/>
      <c r="MEI19" s="3"/>
      <c r="MEJ19" s="3"/>
      <c r="MEK19" s="3"/>
      <c r="MEL19" s="3"/>
      <c r="MEM19" s="3"/>
      <c r="MEN19" s="3"/>
      <c r="MEO19" s="3"/>
      <c r="MEP19" s="3"/>
      <c r="MEQ19" s="3"/>
      <c r="MER19" s="3"/>
      <c r="MES19" s="3"/>
      <c r="MET19" s="3"/>
      <c r="MEU19" s="3"/>
      <c r="MEV19" s="3"/>
      <c r="MEW19" s="3"/>
      <c r="MEX19" s="3"/>
      <c r="MEY19" s="3"/>
      <c r="MEZ19" s="3"/>
      <c r="MFA19" s="3"/>
      <c r="MFB19" s="3"/>
      <c r="MFC19" s="3"/>
      <c r="MFD19" s="3"/>
      <c r="MFE19" s="3"/>
      <c r="MFF19" s="3"/>
      <c r="MFG19" s="3"/>
      <c r="MFH19" s="3"/>
      <c r="MFI19" s="3"/>
      <c r="MFJ19" s="3"/>
      <c r="MFK19" s="3"/>
      <c r="MFL19" s="3"/>
      <c r="MFM19" s="3"/>
      <c r="MFN19" s="3"/>
      <c r="MFO19" s="3"/>
      <c r="MFP19" s="3"/>
      <c r="MFQ19" s="3"/>
      <c r="MFR19" s="3"/>
      <c r="MFS19" s="3"/>
      <c r="MFT19" s="3"/>
      <c r="MFU19" s="3"/>
      <c r="MFV19" s="3"/>
      <c r="MFW19" s="3"/>
      <c r="MFX19" s="3"/>
      <c r="MFY19" s="3"/>
      <c r="MFZ19" s="3"/>
      <c r="MGA19" s="3"/>
      <c r="MGB19" s="3"/>
      <c r="MGC19" s="3"/>
      <c r="MGD19" s="3"/>
      <c r="MGE19" s="3"/>
      <c r="MGF19" s="3"/>
      <c r="MGG19" s="3"/>
      <c r="MGH19" s="3"/>
      <c r="MGI19" s="3"/>
      <c r="MGJ19" s="3"/>
      <c r="MGK19" s="3"/>
      <c r="MGL19" s="3"/>
      <c r="MGM19" s="3"/>
      <c r="MGN19" s="3"/>
      <c r="MGO19" s="3"/>
      <c r="MGP19" s="3"/>
      <c r="MGQ19" s="3"/>
      <c r="MGR19" s="3"/>
      <c r="MGS19" s="3"/>
      <c r="MGT19" s="3"/>
      <c r="MGU19" s="3"/>
      <c r="MGV19" s="3"/>
      <c r="MGW19" s="3"/>
      <c r="MGX19" s="3"/>
      <c r="MGY19" s="3"/>
      <c r="MGZ19" s="3"/>
      <c r="MHA19" s="3"/>
      <c r="MHB19" s="3"/>
      <c r="MHC19" s="3"/>
      <c r="MHD19" s="3"/>
      <c r="MHE19" s="3"/>
      <c r="MHF19" s="3"/>
      <c r="MHG19" s="3"/>
      <c r="MHH19" s="3"/>
      <c r="MHI19" s="3"/>
      <c r="MHJ19" s="3"/>
      <c r="MHK19" s="3"/>
      <c r="MHL19" s="3"/>
      <c r="MHM19" s="3"/>
      <c r="MHN19" s="3"/>
      <c r="MHO19" s="3"/>
      <c r="MHP19" s="3"/>
      <c r="MHQ19" s="3"/>
      <c r="MHR19" s="3"/>
      <c r="MHS19" s="3"/>
      <c r="MHT19" s="3"/>
      <c r="MHU19" s="3"/>
      <c r="MHV19" s="3"/>
      <c r="MHW19" s="3"/>
      <c r="MHX19" s="3"/>
      <c r="MHY19" s="3"/>
      <c r="MHZ19" s="3"/>
      <c r="MIA19" s="3"/>
      <c r="MIB19" s="3"/>
      <c r="MIC19" s="3"/>
      <c r="MID19" s="3"/>
      <c r="MIE19" s="3"/>
      <c r="MIF19" s="3"/>
      <c r="MIG19" s="3"/>
      <c r="MIH19" s="3"/>
      <c r="MII19" s="3"/>
      <c r="MIJ19" s="3"/>
      <c r="MIK19" s="3"/>
      <c r="MIL19" s="3"/>
      <c r="MIM19" s="3"/>
      <c r="MIN19" s="3"/>
      <c r="MIO19" s="3"/>
      <c r="MIP19" s="3"/>
      <c r="MIQ19" s="3"/>
      <c r="MIR19" s="3"/>
      <c r="MIS19" s="3"/>
      <c r="MIT19" s="3"/>
      <c r="MIU19" s="3"/>
      <c r="MIV19" s="3"/>
      <c r="MIW19" s="3"/>
      <c r="MIX19" s="3"/>
      <c r="MIY19" s="3"/>
      <c r="MIZ19" s="3"/>
      <c r="MJA19" s="3"/>
      <c r="MJB19" s="3"/>
      <c r="MJC19" s="3"/>
      <c r="MJD19" s="3"/>
      <c r="MJE19" s="3"/>
      <c r="MJF19" s="3"/>
      <c r="MJG19" s="3"/>
      <c r="MJH19" s="3"/>
      <c r="MJI19" s="3"/>
      <c r="MJJ19" s="3"/>
      <c r="MJK19" s="3"/>
      <c r="MJL19" s="3"/>
      <c r="MJM19" s="3"/>
      <c r="MJN19" s="3"/>
      <c r="MJO19" s="3"/>
      <c r="MJP19" s="3"/>
      <c r="MJQ19" s="3"/>
      <c r="MJR19" s="3"/>
      <c r="MJS19" s="3"/>
      <c r="MJT19" s="3"/>
      <c r="MJU19" s="3"/>
      <c r="MJV19" s="3"/>
      <c r="MJW19" s="3"/>
      <c r="MJX19" s="3"/>
      <c r="MJY19" s="3"/>
      <c r="MJZ19" s="3"/>
      <c r="MKA19" s="3"/>
      <c r="MKB19" s="3"/>
      <c r="MKC19" s="3"/>
      <c r="MKD19" s="3"/>
      <c r="MKE19" s="3"/>
      <c r="MKF19" s="3"/>
      <c r="MKG19" s="3"/>
      <c r="MKH19" s="3"/>
      <c r="MKI19" s="3"/>
      <c r="MKJ19" s="3"/>
      <c r="MKK19" s="3"/>
      <c r="MKL19" s="3"/>
      <c r="MKM19" s="3"/>
      <c r="MKN19" s="3"/>
      <c r="MKO19" s="3"/>
      <c r="MKP19" s="3"/>
      <c r="MKQ19" s="3"/>
      <c r="MKR19" s="3"/>
      <c r="MKS19" s="3"/>
      <c r="MKT19" s="3"/>
      <c r="MKU19" s="3"/>
      <c r="MKV19" s="3"/>
      <c r="MKW19" s="3"/>
      <c r="MKX19" s="3"/>
      <c r="MKY19" s="3"/>
      <c r="MKZ19" s="3"/>
      <c r="MLA19" s="3"/>
      <c r="MLB19" s="3"/>
      <c r="MLC19" s="3"/>
      <c r="MLD19" s="3"/>
      <c r="MLE19" s="3"/>
      <c r="MLF19" s="3"/>
      <c r="MLG19" s="3"/>
      <c r="MLH19" s="3"/>
      <c r="MLI19" s="3"/>
      <c r="MLJ19" s="3"/>
      <c r="MLK19" s="3"/>
      <c r="MLL19" s="3"/>
      <c r="MLM19" s="3"/>
      <c r="MLN19" s="3"/>
      <c r="MLO19" s="3"/>
      <c r="MLP19" s="3"/>
      <c r="MLQ19" s="3"/>
      <c r="MLR19" s="3"/>
      <c r="MLS19" s="3"/>
      <c r="MLT19" s="3"/>
      <c r="MLU19" s="3"/>
      <c r="MLV19" s="3"/>
      <c r="MLW19" s="3"/>
      <c r="MLX19" s="3"/>
      <c r="MLY19" s="3"/>
      <c r="MLZ19" s="3"/>
      <c r="MMA19" s="3"/>
      <c r="MMB19" s="3"/>
      <c r="MMC19" s="3"/>
      <c r="MMD19" s="3"/>
      <c r="MME19" s="3"/>
      <c r="MMF19" s="3"/>
      <c r="MMG19" s="3"/>
      <c r="MMH19" s="3"/>
      <c r="MMI19" s="3"/>
      <c r="MMJ19" s="3"/>
      <c r="MMK19" s="3"/>
      <c r="MML19" s="3"/>
      <c r="MMM19" s="3"/>
      <c r="MMN19" s="3"/>
      <c r="MMO19" s="3"/>
      <c r="MMP19" s="3"/>
      <c r="MMQ19" s="3"/>
      <c r="MMR19" s="3"/>
      <c r="MMS19" s="3"/>
      <c r="MMT19" s="3"/>
      <c r="MMU19" s="3"/>
      <c r="MMV19" s="3"/>
      <c r="MMW19" s="3"/>
      <c r="MMX19" s="3"/>
      <c r="MMY19" s="3"/>
      <c r="MMZ19" s="3"/>
      <c r="MNA19" s="3"/>
      <c r="MNB19" s="3"/>
      <c r="MNC19" s="3"/>
      <c r="MND19" s="3"/>
      <c r="MNE19" s="3"/>
      <c r="MNF19" s="3"/>
      <c r="MNG19" s="3"/>
      <c r="MNH19" s="3"/>
      <c r="MNI19" s="3"/>
      <c r="MNJ19" s="3"/>
      <c r="MNK19" s="3"/>
      <c r="MNL19" s="3"/>
      <c r="MNM19" s="3"/>
      <c r="MNN19" s="3"/>
      <c r="MNO19" s="3"/>
      <c r="MNP19" s="3"/>
      <c r="MNQ19" s="3"/>
      <c r="MNR19" s="3"/>
      <c r="MNS19" s="3"/>
      <c r="MNT19" s="3"/>
      <c r="MNU19" s="3"/>
      <c r="MNV19" s="3"/>
      <c r="MNW19" s="3"/>
      <c r="MNX19" s="3"/>
      <c r="MNY19" s="3"/>
      <c r="MNZ19" s="3"/>
      <c r="MOA19" s="3"/>
      <c r="MOB19" s="3"/>
      <c r="MOC19" s="3"/>
      <c r="MOD19" s="3"/>
      <c r="MOE19" s="3"/>
      <c r="MOF19" s="3"/>
      <c r="MOG19" s="3"/>
      <c r="MOH19" s="3"/>
      <c r="MOI19" s="3"/>
      <c r="MOJ19" s="3"/>
      <c r="MOK19" s="3"/>
      <c r="MOL19" s="3"/>
      <c r="MOM19" s="3"/>
      <c r="MON19" s="3"/>
      <c r="MOO19" s="3"/>
      <c r="MOP19" s="3"/>
      <c r="MOQ19" s="3"/>
      <c r="MOR19" s="3"/>
      <c r="MOS19" s="3"/>
      <c r="MOT19" s="3"/>
      <c r="MOU19" s="3"/>
      <c r="MOV19" s="3"/>
      <c r="MOW19" s="3"/>
      <c r="MOX19" s="3"/>
      <c r="MOY19" s="3"/>
      <c r="MOZ19" s="3"/>
      <c r="MPA19" s="3"/>
      <c r="MPB19" s="3"/>
      <c r="MPC19" s="3"/>
      <c r="MPD19" s="3"/>
      <c r="MPE19" s="3"/>
      <c r="MPF19" s="3"/>
      <c r="MPG19" s="3"/>
      <c r="MPH19" s="3"/>
      <c r="MPI19" s="3"/>
      <c r="MPJ19" s="3"/>
      <c r="MPK19" s="3"/>
      <c r="MPL19" s="3"/>
      <c r="MPM19" s="3"/>
      <c r="MPN19" s="3"/>
      <c r="MPO19" s="3"/>
      <c r="MPP19" s="3"/>
      <c r="MPQ19" s="3"/>
      <c r="MPR19" s="3"/>
      <c r="MPS19" s="3"/>
      <c r="MPT19" s="3"/>
      <c r="MPU19" s="3"/>
      <c r="MPV19" s="3"/>
      <c r="MPW19" s="3"/>
      <c r="MPX19" s="3"/>
      <c r="MPY19" s="3"/>
      <c r="MPZ19" s="3"/>
      <c r="MQA19" s="3"/>
      <c r="MQB19" s="3"/>
      <c r="MQC19" s="3"/>
      <c r="MQD19" s="3"/>
      <c r="MQE19" s="3"/>
      <c r="MQF19" s="3"/>
      <c r="MQG19" s="3"/>
      <c r="MQH19" s="3"/>
      <c r="MQI19" s="3"/>
      <c r="MQJ19" s="3"/>
      <c r="MQK19" s="3"/>
      <c r="MQL19" s="3"/>
      <c r="MQM19" s="3"/>
      <c r="MQN19" s="3"/>
      <c r="MQO19" s="3"/>
      <c r="MQP19" s="3"/>
      <c r="MQQ19" s="3"/>
      <c r="MQR19" s="3"/>
      <c r="MQS19" s="3"/>
      <c r="MQT19" s="3"/>
      <c r="MQU19" s="3"/>
      <c r="MQV19" s="3"/>
      <c r="MQW19" s="3"/>
      <c r="MQX19" s="3"/>
      <c r="MQY19" s="3"/>
      <c r="MQZ19" s="3"/>
      <c r="MRA19" s="3"/>
      <c r="MRB19" s="3"/>
      <c r="MRC19" s="3"/>
      <c r="MRD19" s="3"/>
      <c r="MRE19" s="3"/>
      <c r="MRF19" s="3"/>
      <c r="MRG19" s="3"/>
      <c r="MRH19" s="3"/>
      <c r="MRI19" s="3"/>
      <c r="MRJ19" s="3"/>
      <c r="MRK19" s="3"/>
      <c r="MRL19" s="3"/>
      <c r="MRM19" s="3"/>
      <c r="MRN19" s="3"/>
      <c r="MRO19" s="3"/>
      <c r="MRP19" s="3"/>
      <c r="MRQ19" s="3"/>
      <c r="MRR19" s="3"/>
      <c r="MRS19" s="3"/>
      <c r="MRT19" s="3"/>
      <c r="MRU19" s="3"/>
      <c r="MRV19" s="3"/>
      <c r="MRW19" s="3"/>
      <c r="MRX19" s="3"/>
      <c r="MRY19" s="3"/>
      <c r="MRZ19" s="3"/>
      <c r="MSA19" s="3"/>
      <c r="MSB19" s="3"/>
      <c r="MSC19" s="3"/>
      <c r="MSD19" s="3"/>
      <c r="MSE19" s="3"/>
      <c r="MSF19" s="3"/>
      <c r="MSG19" s="3"/>
      <c r="MSH19" s="3"/>
      <c r="MSI19" s="3"/>
      <c r="MSJ19" s="3"/>
      <c r="MSK19" s="3"/>
      <c r="MSL19" s="3"/>
      <c r="MSM19" s="3"/>
      <c r="MSN19" s="3"/>
      <c r="MSO19" s="3"/>
      <c r="MSP19" s="3"/>
      <c r="MSQ19" s="3"/>
      <c r="MSR19" s="3"/>
      <c r="MSS19" s="3"/>
      <c r="MST19" s="3"/>
      <c r="MSU19" s="3"/>
      <c r="MSV19" s="3"/>
      <c r="MSW19" s="3"/>
      <c r="MSX19" s="3"/>
      <c r="MSY19" s="3"/>
      <c r="MSZ19" s="3"/>
      <c r="MTA19" s="3"/>
      <c r="MTB19" s="3"/>
      <c r="MTC19" s="3"/>
      <c r="MTD19" s="3"/>
      <c r="MTE19" s="3"/>
      <c r="MTF19" s="3"/>
      <c r="MTG19" s="3"/>
      <c r="MTH19" s="3"/>
      <c r="MTI19" s="3"/>
      <c r="MTJ19" s="3"/>
      <c r="MTK19" s="3"/>
      <c r="MTL19" s="3"/>
      <c r="MTM19" s="3"/>
      <c r="MTN19" s="3"/>
      <c r="MTO19" s="3"/>
      <c r="MTP19" s="3"/>
      <c r="MTQ19" s="3"/>
      <c r="MTR19" s="3"/>
      <c r="MTS19" s="3"/>
      <c r="MTT19" s="3"/>
      <c r="MTU19" s="3"/>
      <c r="MTV19" s="3"/>
      <c r="MTW19" s="3"/>
      <c r="MTX19" s="3"/>
      <c r="MTY19" s="3"/>
      <c r="MTZ19" s="3"/>
      <c r="MUA19" s="3"/>
      <c r="MUB19" s="3"/>
      <c r="MUC19" s="3"/>
      <c r="MUD19" s="3"/>
      <c r="MUE19" s="3"/>
      <c r="MUF19" s="3"/>
      <c r="MUG19" s="3"/>
      <c r="MUH19" s="3"/>
      <c r="MUI19" s="3"/>
      <c r="MUJ19" s="3"/>
      <c r="MUK19" s="3"/>
      <c r="MUL19" s="3"/>
      <c r="MUM19" s="3"/>
      <c r="MUN19" s="3"/>
      <c r="MUO19" s="3"/>
      <c r="MUP19" s="3"/>
      <c r="MUQ19" s="3"/>
      <c r="MUR19" s="3"/>
      <c r="MUS19" s="3"/>
      <c r="MUT19" s="3"/>
      <c r="MUU19" s="3"/>
      <c r="MUV19" s="3"/>
      <c r="MUW19" s="3"/>
      <c r="MUX19" s="3"/>
      <c r="MUY19" s="3"/>
      <c r="MUZ19" s="3"/>
      <c r="MVA19" s="3"/>
      <c r="MVB19" s="3"/>
      <c r="MVC19" s="3"/>
      <c r="MVD19" s="3"/>
      <c r="MVE19" s="3"/>
      <c r="MVF19" s="3"/>
      <c r="MVG19" s="3"/>
      <c r="MVH19" s="3"/>
      <c r="MVI19" s="3"/>
      <c r="MVJ19" s="3"/>
      <c r="MVK19" s="3"/>
      <c r="MVL19" s="3"/>
      <c r="MVM19" s="3"/>
      <c r="MVN19" s="3"/>
      <c r="MVO19" s="3"/>
      <c r="MVP19" s="3"/>
      <c r="MVQ19" s="3"/>
      <c r="MVR19" s="3"/>
      <c r="MVS19" s="3"/>
      <c r="MVT19" s="3"/>
      <c r="MVU19" s="3"/>
      <c r="MVV19" s="3"/>
      <c r="MVW19" s="3"/>
      <c r="MVX19" s="3"/>
      <c r="MVY19" s="3"/>
      <c r="MVZ19" s="3"/>
      <c r="MWA19" s="3"/>
      <c r="MWB19" s="3"/>
      <c r="MWC19" s="3"/>
      <c r="MWD19" s="3"/>
      <c r="MWE19" s="3"/>
      <c r="MWF19" s="3"/>
      <c r="MWG19" s="3"/>
      <c r="MWH19" s="3"/>
      <c r="MWI19" s="3"/>
      <c r="MWJ19" s="3"/>
      <c r="MWK19" s="3"/>
      <c r="MWL19" s="3"/>
      <c r="MWM19" s="3"/>
      <c r="MWN19" s="3"/>
      <c r="MWO19" s="3"/>
      <c r="MWP19" s="3"/>
      <c r="MWQ19" s="3"/>
      <c r="MWR19" s="3"/>
      <c r="MWS19" s="3"/>
      <c r="MWT19" s="3"/>
      <c r="MWU19" s="3"/>
      <c r="MWV19" s="3"/>
      <c r="MWW19" s="3"/>
      <c r="MWX19" s="3"/>
      <c r="MWY19" s="3"/>
      <c r="MWZ19" s="3"/>
      <c r="MXA19" s="3"/>
      <c r="MXB19" s="3"/>
      <c r="MXC19" s="3"/>
      <c r="MXD19" s="3"/>
      <c r="MXE19" s="3"/>
      <c r="MXF19" s="3"/>
      <c r="MXG19" s="3"/>
      <c r="MXH19" s="3"/>
      <c r="MXI19" s="3"/>
      <c r="MXJ19" s="3"/>
      <c r="MXK19" s="3"/>
      <c r="MXL19" s="3"/>
      <c r="MXM19" s="3"/>
      <c r="MXN19" s="3"/>
      <c r="MXO19" s="3"/>
      <c r="MXP19" s="3"/>
      <c r="MXQ19" s="3"/>
      <c r="MXR19" s="3"/>
      <c r="MXS19" s="3"/>
      <c r="MXT19" s="3"/>
      <c r="MXU19" s="3"/>
      <c r="MXV19" s="3"/>
      <c r="MXW19" s="3"/>
      <c r="MXX19" s="3"/>
      <c r="MXY19" s="3"/>
      <c r="MXZ19" s="3"/>
      <c r="MYA19" s="3"/>
      <c r="MYB19" s="3"/>
      <c r="MYC19" s="3"/>
      <c r="MYD19" s="3"/>
      <c r="MYE19" s="3"/>
      <c r="MYF19" s="3"/>
      <c r="MYG19" s="3"/>
      <c r="MYH19" s="3"/>
      <c r="MYI19" s="3"/>
      <c r="MYJ19" s="3"/>
      <c r="MYK19" s="3"/>
      <c r="MYL19" s="3"/>
      <c r="MYM19" s="3"/>
      <c r="MYN19" s="3"/>
      <c r="MYO19" s="3"/>
      <c r="MYP19" s="3"/>
      <c r="MYQ19" s="3"/>
      <c r="MYR19" s="3"/>
      <c r="MYS19" s="3"/>
      <c r="MYT19" s="3"/>
      <c r="MYU19" s="3"/>
      <c r="MYV19" s="3"/>
      <c r="MYW19" s="3"/>
      <c r="MYX19" s="3"/>
      <c r="MYY19" s="3"/>
      <c r="MYZ19" s="3"/>
      <c r="MZA19" s="3"/>
      <c r="MZB19" s="3"/>
      <c r="MZC19" s="3"/>
      <c r="MZD19" s="3"/>
      <c r="MZE19" s="3"/>
      <c r="MZF19" s="3"/>
      <c r="MZG19" s="3"/>
      <c r="MZH19" s="3"/>
      <c r="MZI19" s="3"/>
      <c r="MZJ19" s="3"/>
      <c r="MZK19" s="3"/>
      <c r="MZL19" s="3"/>
      <c r="MZM19" s="3"/>
      <c r="MZN19" s="3"/>
      <c r="MZO19" s="3"/>
      <c r="MZP19" s="3"/>
      <c r="MZQ19" s="3"/>
      <c r="MZR19" s="3"/>
      <c r="MZS19" s="3"/>
      <c r="MZT19" s="3"/>
      <c r="MZU19" s="3"/>
      <c r="MZV19" s="3"/>
      <c r="MZW19" s="3"/>
      <c r="MZX19" s="3"/>
      <c r="MZY19" s="3"/>
      <c r="MZZ19" s="3"/>
      <c r="NAA19" s="3"/>
      <c r="NAB19" s="3"/>
      <c r="NAC19" s="3"/>
      <c r="NAD19" s="3"/>
      <c r="NAE19" s="3"/>
      <c r="NAF19" s="3"/>
      <c r="NAG19" s="3"/>
      <c r="NAH19" s="3"/>
      <c r="NAI19" s="3"/>
      <c r="NAJ19" s="3"/>
      <c r="NAK19" s="3"/>
      <c r="NAL19" s="3"/>
      <c r="NAM19" s="3"/>
      <c r="NAN19" s="3"/>
      <c r="NAO19" s="3"/>
      <c r="NAP19" s="3"/>
      <c r="NAQ19" s="3"/>
      <c r="NAR19" s="3"/>
      <c r="NAS19" s="3"/>
      <c r="NAT19" s="3"/>
      <c r="NAU19" s="3"/>
      <c r="NAV19" s="3"/>
      <c r="NAW19" s="3"/>
      <c r="NAX19" s="3"/>
      <c r="NAY19" s="3"/>
      <c r="NAZ19" s="3"/>
      <c r="NBA19" s="3"/>
      <c r="NBB19" s="3"/>
      <c r="NBC19" s="3"/>
      <c r="NBD19" s="3"/>
      <c r="NBE19" s="3"/>
      <c r="NBF19" s="3"/>
      <c r="NBG19" s="3"/>
      <c r="NBH19" s="3"/>
      <c r="NBI19" s="3"/>
      <c r="NBJ19" s="3"/>
      <c r="NBK19" s="3"/>
      <c r="NBL19" s="3"/>
      <c r="NBM19" s="3"/>
      <c r="NBN19" s="3"/>
      <c r="NBO19" s="3"/>
      <c r="NBP19" s="3"/>
      <c r="NBQ19" s="3"/>
      <c r="NBR19" s="3"/>
      <c r="NBS19" s="3"/>
      <c r="NBT19" s="3"/>
      <c r="NBU19" s="3"/>
      <c r="NBV19" s="3"/>
      <c r="NBW19" s="3"/>
      <c r="NBX19" s="3"/>
      <c r="NBY19" s="3"/>
      <c r="NBZ19" s="3"/>
      <c r="NCA19" s="3"/>
      <c r="NCB19" s="3"/>
      <c r="NCC19" s="3"/>
      <c r="NCD19" s="3"/>
      <c r="NCE19" s="3"/>
      <c r="NCF19" s="3"/>
      <c r="NCG19" s="3"/>
      <c r="NCH19" s="3"/>
      <c r="NCI19" s="3"/>
      <c r="NCJ19" s="3"/>
      <c r="NCK19" s="3"/>
      <c r="NCL19" s="3"/>
      <c r="NCM19" s="3"/>
      <c r="NCN19" s="3"/>
      <c r="NCO19" s="3"/>
      <c r="NCP19" s="3"/>
      <c r="NCQ19" s="3"/>
      <c r="NCR19" s="3"/>
      <c r="NCS19" s="3"/>
      <c r="NCT19" s="3"/>
      <c r="NCU19" s="3"/>
      <c r="NCV19" s="3"/>
      <c r="NCW19" s="3"/>
      <c r="NCX19" s="3"/>
      <c r="NCY19" s="3"/>
      <c r="NCZ19" s="3"/>
      <c r="NDA19" s="3"/>
      <c r="NDB19" s="3"/>
      <c r="NDC19" s="3"/>
      <c r="NDD19" s="3"/>
      <c r="NDE19" s="3"/>
      <c r="NDF19" s="3"/>
      <c r="NDG19" s="3"/>
      <c r="NDH19" s="3"/>
      <c r="NDI19" s="3"/>
      <c r="NDJ19" s="3"/>
      <c r="NDK19" s="3"/>
      <c r="NDL19" s="3"/>
      <c r="NDM19" s="3"/>
      <c r="NDN19" s="3"/>
      <c r="NDO19" s="3"/>
      <c r="NDP19" s="3"/>
      <c r="NDQ19" s="3"/>
      <c r="NDR19" s="3"/>
      <c r="NDS19" s="3"/>
      <c r="NDT19" s="3"/>
      <c r="NDU19" s="3"/>
      <c r="NDV19" s="3"/>
      <c r="NDW19" s="3"/>
      <c r="NDX19" s="3"/>
      <c r="NDY19" s="3"/>
      <c r="NDZ19" s="3"/>
      <c r="NEA19" s="3"/>
      <c r="NEB19" s="3"/>
      <c r="NEC19" s="3"/>
      <c r="NED19" s="3"/>
      <c r="NEE19" s="3"/>
      <c r="NEF19" s="3"/>
      <c r="NEG19" s="3"/>
      <c r="NEH19" s="3"/>
      <c r="NEI19" s="3"/>
      <c r="NEJ19" s="3"/>
      <c r="NEK19" s="3"/>
      <c r="NEL19" s="3"/>
      <c r="NEM19" s="3"/>
      <c r="NEN19" s="3"/>
      <c r="NEO19" s="3"/>
      <c r="NEP19" s="3"/>
      <c r="NEQ19" s="3"/>
      <c r="NER19" s="3"/>
      <c r="NES19" s="3"/>
      <c r="NET19" s="3"/>
      <c r="NEU19" s="3"/>
      <c r="NEV19" s="3"/>
      <c r="NEW19" s="3"/>
      <c r="NEX19" s="3"/>
      <c r="NEY19" s="3"/>
      <c r="NEZ19" s="3"/>
      <c r="NFA19" s="3"/>
      <c r="NFB19" s="3"/>
      <c r="NFC19" s="3"/>
      <c r="NFD19" s="3"/>
      <c r="NFE19" s="3"/>
      <c r="NFF19" s="3"/>
      <c r="NFG19" s="3"/>
      <c r="NFH19" s="3"/>
      <c r="NFI19" s="3"/>
      <c r="NFJ19" s="3"/>
      <c r="NFK19" s="3"/>
      <c r="NFL19" s="3"/>
      <c r="NFM19" s="3"/>
      <c r="NFN19" s="3"/>
      <c r="NFO19" s="3"/>
      <c r="NFP19" s="3"/>
      <c r="NFQ19" s="3"/>
      <c r="NFR19" s="3"/>
      <c r="NFS19" s="3"/>
      <c r="NFT19" s="3"/>
      <c r="NFU19" s="3"/>
      <c r="NFV19" s="3"/>
      <c r="NFW19" s="3"/>
      <c r="NFX19" s="3"/>
      <c r="NFY19" s="3"/>
      <c r="NFZ19" s="3"/>
      <c r="NGA19" s="3"/>
      <c r="NGB19" s="3"/>
      <c r="NGC19" s="3"/>
      <c r="NGD19" s="3"/>
      <c r="NGE19" s="3"/>
      <c r="NGF19" s="3"/>
      <c r="NGG19" s="3"/>
      <c r="NGH19" s="3"/>
      <c r="NGI19" s="3"/>
      <c r="NGJ19" s="3"/>
      <c r="NGK19" s="3"/>
      <c r="NGL19" s="3"/>
      <c r="NGM19" s="3"/>
      <c r="NGN19" s="3"/>
      <c r="NGO19" s="3"/>
      <c r="NGP19" s="3"/>
      <c r="NGQ19" s="3"/>
      <c r="NGR19" s="3"/>
      <c r="NGS19" s="3"/>
      <c r="NGT19" s="3"/>
      <c r="NGU19" s="3"/>
      <c r="NGV19" s="3"/>
      <c r="NGW19" s="3"/>
      <c r="NGX19" s="3"/>
      <c r="NGY19" s="3"/>
      <c r="NGZ19" s="3"/>
      <c r="NHA19" s="3"/>
      <c r="NHB19" s="3"/>
      <c r="NHC19" s="3"/>
      <c r="NHD19" s="3"/>
      <c r="NHE19" s="3"/>
      <c r="NHF19" s="3"/>
      <c r="NHG19" s="3"/>
      <c r="NHH19" s="3"/>
      <c r="NHI19" s="3"/>
      <c r="NHJ19" s="3"/>
      <c r="NHK19" s="3"/>
      <c r="NHL19" s="3"/>
      <c r="NHM19" s="3"/>
      <c r="NHN19" s="3"/>
      <c r="NHO19" s="3"/>
      <c r="NHP19" s="3"/>
      <c r="NHQ19" s="3"/>
      <c r="NHR19" s="3"/>
      <c r="NHS19" s="3"/>
      <c r="NHT19" s="3"/>
      <c r="NHU19" s="3"/>
      <c r="NHV19" s="3"/>
      <c r="NHW19" s="3"/>
      <c r="NHX19" s="3"/>
      <c r="NHY19" s="3"/>
      <c r="NHZ19" s="3"/>
      <c r="NIA19" s="3"/>
      <c r="NIB19" s="3"/>
      <c r="NIC19" s="3"/>
      <c r="NID19" s="3"/>
      <c r="NIE19" s="3"/>
      <c r="NIF19" s="3"/>
      <c r="NIG19" s="3"/>
      <c r="NIH19" s="3"/>
      <c r="NII19" s="3"/>
      <c r="NIJ19" s="3"/>
      <c r="NIK19" s="3"/>
      <c r="NIL19" s="3"/>
      <c r="NIM19" s="3"/>
      <c r="NIN19" s="3"/>
      <c r="NIO19" s="3"/>
      <c r="NIP19" s="3"/>
      <c r="NIQ19" s="3"/>
      <c r="NIR19" s="3"/>
      <c r="NIS19" s="3"/>
      <c r="NIT19" s="3"/>
      <c r="NIU19" s="3"/>
      <c r="NIV19" s="3"/>
      <c r="NIW19" s="3"/>
      <c r="NIX19" s="3"/>
      <c r="NIY19" s="3"/>
      <c r="NIZ19" s="3"/>
      <c r="NJA19" s="3"/>
      <c r="NJB19" s="3"/>
      <c r="NJC19" s="3"/>
      <c r="NJD19" s="3"/>
      <c r="NJE19" s="3"/>
      <c r="NJF19" s="3"/>
      <c r="NJG19" s="3"/>
      <c r="NJH19" s="3"/>
      <c r="NJI19" s="3"/>
      <c r="NJJ19" s="3"/>
      <c r="NJK19" s="3"/>
      <c r="NJL19" s="3"/>
      <c r="NJM19" s="3"/>
      <c r="NJN19" s="3"/>
      <c r="NJO19" s="3"/>
      <c r="NJP19" s="3"/>
      <c r="NJQ19" s="3"/>
      <c r="NJR19" s="3"/>
      <c r="NJS19" s="3"/>
      <c r="NJT19" s="3"/>
      <c r="NJU19" s="3"/>
      <c r="NJV19" s="3"/>
      <c r="NJW19" s="3"/>
      <c r="NJX19" s="3"/>
      <c r="NJY19" s="3"/>
      <c r="NJZ19" s="3"/>
      <c r="NKA19" s="3"/>
      <c r="NKB19" s="3"/>
      <c r="NKC19" s="3"/>
      <c r="NKD19" s="3"/>
      <c r="NKE19" s="3"/>
      <c r="NKF19" s="3"/>
      <c r="NKG19" s="3"/>
      <c r="NKH19" s="3"/>
      <c r="NKI19" s="3"/>
      <c r="NKJ19" s="3"/>
      <c r="NKK19" s="3"/>
      <c r="NKL19" s="3"/>
      <c r="NKM19" s="3"/>
      <c r="NKN19" s="3"/>
      <c r="NKO19" s="3"/>
      <c r="NKP19" s="3"/>
      <c r="NKQ19" s="3"/>
      <c r="NKR19" s="3"/>
      <c r="NKS19" s="3"/>
      <c r="NKT19" s="3"/>
      <c r="NKU19" s="3"/>
      <c r="NKV19" s="3"/>
      <c r="NKW19" s="3"/>
      <c r="NKX19" s="3"/>
      <c r="NKY19" s="3"/>
      <c r="NKZ19" s="3"/>
      <c r="NLA19" s="3"/>
      <c r="NLB19" s="3"/>
      <c r="NLC19" s="3"/>
      <c r="NLD19" s="3"/>
      <c r="NLE19" s="3"/>
      <c r="NLF19" s="3"/>
      <c r="NLG19" s="3"/>
      <c r="NLH19" s="3"/>
      <c r="NLI19" s="3"/>
      <c r="NLJ19" s="3"/>
      <c r="NLK19" s="3"/>
      <c r="NLL19" s="3"/>
      <c r="NLM19" s="3"/>
      <c r="NLN19" s="3"/>
      <c r="NLO19" s="3"/>
      <c r="NLP19" s="3"/>
      <c r="NLQ19" s="3"/>
      <c r="NLR19" s="3"/>
      <c r="NLS19" s="3"/>
      <c r="NLT19" s="3"/>
      <c r="NLU19" s="3"/>
      <c r="NLV19" s="3"/>
      <c r="NLW19" s="3"/>
      <c r="NLX19" s="3"/>
      <c r="NLY19" s="3"/>
      <c r="NLZ19" s="3"/>
      <c r="NMA19" s="3"/>
      <c r="NMB19" s="3"/>
      <c r="NMC19" s="3"/>
      <c r="NMD19" s="3"/>
      <c r="NME19" s="3"/>
      <c r="NMF19" s="3"/>
      <c r="NMG19" s="3"/>
      <c r="NMH19" s="3"/>
      <c r="NMI19" s="3"/>
      <c r="NMJ19" s="3"/>
      <c r="NMK19" s="3"/>
      <c r="NML19" s="3"/>
      <c r="NMM19" s="3"/>
      <c r="NMN19" s="3"/>
      <c r="NMO19" s="3"/>
      <c r="NMP19" s="3"/>
      <c r="NMQ19" s="3"/>
      <c r="NMR19" s="3"/>
      <c r="NMS19" s="3"/>
      <c r="NMT19" s="3"/>
      <c r="NMU19" s="3"/>
      <c r="NMV19" s="3"/>
      <c r="NMW19" s="3"/>
      <c r="NMX19" s="3"/>
      <c r="NMY19" s="3"/>
      <c r="NMZ19" s="3"/>
      <c r="NNA19" s="3"/>
      <c r="NNB19" s="3"/>
      <c r="NNC19" s="3"/>
      <c r="NND19" s="3"/>
      <c r="NNE19" s="3"/>
      <c r="NNF19" s="3"/>
      <c r="NNG19" s="3"/>
      <c r="NNH19" s="3"/>
      <c r="NNI19" s="3"/>
      <c r="NNJ19" s="3"/>
      <c r="NNK19" s="3"/>
      <c r="NNL19" s="3"/>
      <c r="NNM19" s="3"/>
      <c r="NNN19" s="3"/>
      <c r="NNO19" s="3"/>
      <c r="NNP19" s="3"/>
      <c r="NNQ19" s="3"/>
      <c r="NNR19" s="3"/>
      <c r="NNS19" s="3"/>
      <c r="NNT19" s="3"/>
      <c r="NNU19" s="3"/>
      <c r="NNV19" s="3"/>
      <c r="NNW19" s="3"/>
      <c r="NNX19" s="3"/>
      <c r="NNY19" s="3"/>
      <c r="NNZ19" s="3"/>
      <c r="NOA19" s="3"/>
      <c r="NOB19" s="3"/>
      <c r="NOC19" s="3"/>
      <c r="NOD19" s="3"/>
      <c r="NOE19" s="3"/>
      <c r="NOF19" s="3"/>
      <c r="NOG19" s="3"/>
      <c r="NOH19" s="3"/>
      <c r="NOI19" s="3"/>
      <c r="NOJ19" s="3"/>
      <c r="NOK19" s="3"/>
      <c r="NOL19" s="3"/>
      <c r="NOM19" s="3"/>
      <c r="NON19" s="3"/>
      <c r="NOO19" s="3"/>
      <c r="NOP19" s="3"/>
      <c r="NOQ19" s="3"/>
      <c r="NOR19" s="3"/>
      <c r="NOS19" s="3"/>
      <c r="NOT19" s="3"/>
      <c r="NOU19" s="3"/>
      <c r="NOV19" s="3"/>
      <c r="NOW19" s="3"/>
      <c r="NOX19" s="3"/>
      <c r="NOY19" s="3"/>
      <c r="NOZ19" s="3"/>
      <c r="NPA19" s="3"/>
      <c r="NPB19" s="3"/>
      <c r="NPC19" s="3"/>
      <c r="NPD19" s="3"/>
      <c r="NPE19" s="3"/>
      <c r="NPF19" s="3"/>
      <c r="NPG19" s="3"/>
      <c r="NPH19" s="3"/>
      <c r="NPI19" s="3"/>
      <c r="NPJ19" s="3"/>
      <c r="NPK19" s="3"/>
      <c r="NPL19" s="3"/>
      <c r="NPM19" s="3"/>
      <c r="NPN19" s="3"/>
      <c r="NPO19" s="3"/>
      <c r="NPP19" s="3"/>
      <c r="NPQ19" s="3"/>
      <c r="NPR19" s="3"/>
      <c r="NPS19" s="3"/>
      <c r="NPT19" s="3"/>
      <c r="NPU19" s="3"/>
      <c r="NPV19" s="3"/>
      <c r="NPW19" s="3"/>
      <c r="NPX19" s="3"/>
      <c r="NPY19" s="3"/>
      <c r="NPZ19" s="3"/>
      <c r="NQA19" s="3"/>
      <c r="NQB19" s="3"/>
      <c r="NQC19" s="3"/>
      <c r="NQD19" s="3"/>
      <c r="NQE19" s="3"/>
      <c r="NQF19" s="3"/>
      <c r="NQG19" s="3"/>
      <c r="NQH19" s="3"/>
      <c r="NQI19" s="3"/>
      <c r="NQJ19" s="3"/>
      <c r="NQK19" s="3"/>
      <c r="NQL19" s="3"/>
      <c r="NQM19" s="3"/>
      <c r="NQN19" s="3"/>
      <c r="NQO19" s="3"/>
      <c r="NQP19" s="3"/>
      <c r="NQQ19" s="3"/>
      <c r="NQR19" s="3"/>
      <c r="NQS19" s="3"/>
      <c r="NQT19" s="3"/>
      <c r="NQU19" s="3"/>
      <c r="NQV19" s="3"/>
      <c r="NQW19" s="3"/>
      <c r="NQX19" s="3"/>
      <c r="NQY19" s="3"/>
      <c r="NQZ19" s="3"/>
      <c r="NRA19" s="3"/>
      <c r="NRB19" s="3"/>
      <c r="NRC19" s="3"/>
      <c r="NRD19" s="3"/>
      <c r="NRE19" s="3"/>
      <c r="NRF19" s="3"/>
      <c r="NRG19" s="3"/>
      <c r="NRH19" s="3"/>
      <c r="NRI19" s="3"/>
      <c r="NRJ19" s="3"/>
      <c r="NRK19" s="3"/>
      <c r="NRL19" s="3"/>
      <c r="NRM19" s="3"/>
      <c r="NRN19" s="3"/>
      <c r="NRO19" s="3"/>
      <c r="NRP19" s="3"/>
      <c r="NRQ19" s="3"/>
      <c r="NRR19" s="3"/>
      <c r="NRS19" s="3"/>
      <c r="NRT19" s="3"/>
      <c r="NRU19" s="3"/>
      <c r="NRV19" s="3"/>
      <c r="NRW19" s="3"/>
      <c r="NRX19" s="3"/>
      <c r="NRY19" s="3"/>
      <c r="NRZ19" s="3"/>
      <c r="NSA19" s="3"/>
      <c r="NSB19" s="3"/>
      <c r="NSC19" s="3"/>
      <c r="NSD19" s="3"/>
      <c r="NSE19" s="3"/>
      <c r="NSF19" s="3"/>
      <c r="NSG19" s="3"/>
      <c r="NSH19" s="3"/>
      <c r="NSI19" s="3"/>
      <c r="NSJ19" s="3"/>
      <c r="NSK19" s="3"/>
      <c r="NSL19" s="3"/>
      <c r="NSM19" s="3"/>
      <c r="NSN19" s="3"/>
      <c r="NSO19" s="3"/>
      <c r="NSP19" s="3"/>
      <c r="NSQ19" s="3"/>
      <c r="NSR19" s="3"/>
      <c r="NSS19" s="3"/>
      <c r="NST19" s="3"/>
      <c r="NSU19" s="3"/>
      <c r="NSV19" s="3"/>
      <c r="NSW19" s="3"/>
      <c r="NSX19" s="3"/>
      <c r="NSY19" s="3"/>
      <c r="NSZ19" s="3"/>
      <c r="NTA19" s="3"/>
      <c r="NTB19" s="3"/>
      <c r="NTC19" s="3"/>
      <c r="NTD19" s="3"/>
      <c r="NTE19" s="3"/>
      <c r="NTF19" s="3"/>
      <c r="NTG19" s="3"/>
      <c r="NTH19" s="3"/>
      <c r="NTI19" s="3"/>
      <c r="NTJ19" s="3"/>
      <c r="NTK19" s="3"/>
      <c r="NTL19" s="3"/>
      <c r="NTM19" s="3"/>
      <c r="NTN19" s="3"/>
      <c r="NTO19" s="3"/>
      <c r="NTP19" s="3"/>
      <c r="NTQ19" s="3"/>
      <c r="NTR19" s="3"/>
      <c r="NTS19" s="3"/>
      <c r="NTT19" s="3"/>
      <c r="NTU19" s="3"/>
      <c r="NTV19" s="3"/>
      <c r="NTW19" s="3"/>
      <c r="NTX19" s="3"/>
      <c r="NTY19" s="3"/>
      <c r="NTZ19" s="3"/>
      <c r="NUA19" s="3"/>
      <c r="NUB19" s="3"/>
      <c r="NUC19" s="3"/>
      <c r="NUD19" s="3"/>
      <c r="NUE19" s="3"/>
      <c r="NUF19" s="3"/>
      <c r="NUG19" s="3"/>
      <c r="NUH19" s="3"/>
      <c r="NUI19" s="3"/>
      <c r="NUJ19" s="3"/>
      <c r="NUK19" s="3"/>
      <c r="NUL19" s="3"/>
      <c r="NUM19" s="3"/>
      <c r="NUN19" s="3"/>
      <c r="NUO19" s="3"/>
      <c r="NUP19" s="3"/>
      <c r="NUQ19" s="3"/>
      <c r="NUR19" s="3"/>
      <c r="NUS19" s="3"/>
      <c r="NUT19" s="3"/>
      <c r="NUU19" s="3"/>
      <c r="NUV19" s="3"/>
      <c r="NUW19" s="3"/>
      <c r="NUX19" s="3"/>
      <c r="NUY19" s="3"/>
      <c r="NUZ19" s="3"/>
      <c r="NVA19" s="3"/>
      <c r="NVB19" s="3"/>
      <c r="NVC19" s="3"/>
      <c r="NVD19" s="3"/>
      <c r="NVE19" s="3"/>
      <c r="NVF19" s="3"/>
      <c r="NVG19" s="3"/>
      <c r="NVH19" s="3"/>
      <c r="NVI19" s="3"/>
      <c r="NVJ19" s="3"/>
      <c r="NVK19" s="3"/>
      <c r="NVL19" s="3"/>
      <c r="NVM19" s="3"/>
      <c r="NVN19" s="3"/>
      <c r="NVO19" s="3"/>
      <c r="NVP19" s="3"/>
      <c r="NVQ19" s="3"/>
      <c r="NVR19" s="3"/>
      <c r="NVS19" s="3"/>
      <c r="NVT19" s="3"/>
      <c r="NVU19" s="3"/>
      <c r="NVV19" s="3"/>
      <c r="NVW19" s="3"/>
      <c r="NVX19" s="3"/>
      <c r="NVY19" s="3"/>
      <c r="NVZ19" s="3"/>
      <c r="NWA19" s="3"/>
      <c r="NWB19" s="3"/>
      <c r="NWC19" s="3"/>
      <c r="NWD19" s="3"/>
      <c r="NWE19" s="3"/>
      <c r="NWF19" s="3"/>
      <c r="NWG19" s="3"/>
      <c r="NWH19" s="3"/>
      <c r="NWI19" s="3"/>
      <c r="NWJ19" s="3"/>
      <c r="NWK19" s="3"/>
      <c r="NWL19" s="3"/>
      <c r="NWM19" s="3"/>
      <c r="NWN19" s="3"/>
      <c r="NWO19" s="3"/>
      <c r="NWP19" s="3"/>
      <c r="NWQ19" s="3"/>
      <c r="NWR19" s="3"/>
      <c r="NWS19" s="3"/>
      <c r="NWT19" s="3"/>
      <c r="NWU19" s="3"/>
      <c r="NWV19" s="3"/>
      <c r="NWW19" s="3"/>
      <c r="NWX19" s="3"/>
      <c r="NWY19" s="3"/>
      <c r="NWZ19" s="3"/>
      <c r="NXA19" s="3"/>
      <c r="NXB19" s="3"/>
      <c r="NXC19" s="3"/>
      <c r="NXD19" s="3"/>
      <c r="NXE19" s="3"/>
      <c r="NXF19" s="3"/>
      <c r="NXG19" s="3"/>
      <c r="NXH19" s="3"/>
      <c r="NXI19" s="3"/>
      <c r="NXJ19" s="3"/>
      <c r="NXK19" s="3"/>
      <c r="NXL19" s="3"/>
      <c r="NXM19" s="3"/>
      <c r="NXN19" s="3"/>
      <c r="NXO19" s="3"/>
      <c r="NXP19" s="3"/>
      <c r="NXQ19" s="3"/>
      <c r="NXR19" s="3"/>
      <c r="NXS19" s="3"/>
      <c r="NXT19" s="3"/>
      <c r="NXU19" s="3"/>
      <c r="NXV19" s="3"/>
      <c r="NXW19" s="3"/>
      <c r="NXX19" s="3"/>
      <c r="NXY19" s="3"/>
      <c r="NXZ19" s="3"/>
      <c r="NYA19" s="3"/>
      <c r="NYB19" s="3"/>
      <c r="NYC19" s="3"/>
      <c r="NYD19" s="3"/>
      <c r="NYE19" s="3"/>
      <c r="NYF19" s="3"/>
      <c r="NYG19" s="3"/>
      <c r="NYH19" s="3"/>
      <c r="NYI19" s="3"/>
      <c r="NYJ19" s="3"/>
      <c r="NYK19" s="3"/>
      <c r="NYL19" s="3"/>
      <c r="NYM19" s="3"/>
      <c r="NYN19" s="3"/>
      <c r="NYO19" s="3"/>
      <c r="NYP19" s="3"/>
      <c r="NYQ19" s="3"/>
      <c r="NYR19" s="3"/>
      <c r="NYS19" s="3"/>
      <c r="NYT19" s="3"/>
      <c r="NYU19" s="3"/>
      <c r="NYV19" s="3"/>
      <c r="NYW19" s="3"/>
      <c r="NYX19" s="3"/>
      <c r="NYY19" s="3"/>
      <c r="NYZ19" s="3"/>
      <c r="NZA19" s="3"/>
      <c r="NZB19" s="3"/>
      <c r="NZC19" s="3"/>
      <c r="NZD19" s="3"/>
      <c r="NZE19" s="3"/>
      <c r="NZF19" s="3"/>
      <c r="NZG19" s="3"/>
      <c r="NZH19" s="3"/>
      <c r="NZI19" s="3"/>
      <c r="NZJ19" s="3"/>
      <c r="NZK19" s="3"/>
      <c r="NZL19" s="3"/>
      <c r="NZM19" s="3"/>
      <c r="NZN19" s="3"/>
      <c r="NZO19" s="3"/>
      <c r="NZP19" s="3"/>
      <c r="NZQ19" s="3"/>
      <c r="NZR19" s="3"/>
      <c r="NZS19" s="3"/>
      <c r="NZT19" s="3"/>
      <c r="NZU19" s="3"/>
      <c r="NZV19" s="3"/>
      <c r="NZW19" s="3"/>
      <c r="NZX19" s="3"/>
      <c r="NZY19" s="3"/>
      <c r="NZZ19" s="3"/>
      <c r="OAA19" s="3"/>
      <c r="OAB19" s="3"/>
      <c r="OAC19" s="3"/>
      <c r="OAD19" s="3"/>
      <c r="OAE19" s="3"/>
      <c r="OAF19" s="3"/>
      <c r="OAG19" s="3"/>
      <c r="OAH19" s="3"/>
      <c r="OAI19" s="3"/>
      <c r="OAJ19" s="3"/>
      <c r="OAK19" s="3"/>
      <c r="OAL19" s="3"/>
      <c r="OAM19" s="3"/>
      <c r="OAN19" s="3"/>
      <c r="OAO19" s="3"/>
      <c r="OAP19" s="3"/>
      <c r="OAQ19" s="3"/>
      <c r="OAR19" s="3"/>
      <c r="OAS19" s="3"/>
      <c r="OAT19" s="3"/>
      <c r="OAU19" s="3"/>
      <c r="OAV19" s="3"/>
      <c r="OAW19" s="3"/>
      <c r="OAX19" s="3"/>
      <c r="OAY19" s="3"/>
      <c r="OAZ19" s="3"/>
      <c r="OBA19" s="3"/>
      <c r="OBB19" s="3"/>
      <c r="OBC19" s="3"/>
      <c r="OBD19" s="3"/>
      <c r="OBE19" s="3"/>
      <c r="OBF19" s="3"/>
      <c r="OBG19" s="3"/>
      <c r="OBH19" s="3"/>
      <c r="OBI19" s="3"/>
      <c r="OBJ19" s="3"/>
      <c r="OBK19" s="3"/>
      <c r="OBL19" s="3"/>
      <c r="OBM19" s="3"/>
      <c r="OBN19" s="3"/>
      <c r="OBO19" s="3"/>
      <c r="OBP19" s="3"/>
      <c r="OBQ19" s="3"/>
      <c r="OBR19" s="3"/>
      <c r="OBS19" s="3"/>
      <c r="OBT19" s="3"/>
      <c r="OBU19" s="3"/>
      <c r="OBV19" s="3"/>
      <c r="OBW19" s="3"/>
      <c r="OBX19" s="3"/>
      <c r="OBY19" s="3"/>
      <c r="OBZ19" s="3"/>
      <c r="OCA19" s="3"/>
      <c r="OCB19" s="3"/>
      <c r="OCC19" s="3"/>
      <c r="OCD19" s="3"/>
      <c r="OCE19" s="3"/>
      <c r="OCF19" s="3"/>
      <c r="OCG19" s="3"/>
      <c r="OCH19" s="3"/>
      <c r="OCI19" s="3"/>
      <c r="OCJ19" s="3"/>
      <c r="OCK19" s="3"/>
      <c r="OCL19" s="3"/>
      <c r="OCM19" s="3"/>
      <c r="OCN19" s="3"/>
      <c r="OCO19" s="3"/>
      <c r="OCP19" s="3"/>
      <c r="OCQ19" s="3"/>
      <c r="OCR19" s="3"/>
      <c r="OCS19" s="3"/>
      <c r="OCT19" s="3"/>
      <c r="OCU19" s="3"/>
      <c r="OCV19" s="3"/>
      <c r="OCW19" s="3"/>
      <c r="OCX19" s="3"/>
      <c r="OCY19" s="3"/>
      <c r="OCZ19" s="3"/>
      <c r="ODA19" s="3"/>
      <c r="ODB19" s="3"/>
      <c r="ODC19" s="3"/>
      <c r="ODD19" s="3"/>
      <c r="ODE19" s="3"/>
      <c r="ODF19" s="3"/>
      <c r="ODG19" s="3"/>
      <c r="ODH19" s="3"/>
      <c r="ODI19" s="3"/>
      <c r="ODJ19" s="3"/>
      <c r="ODK19" s="3"/>
      <c r="ODL19" s="3"/>
      <c r="ODM19" s="3"/>
      <c r="ODN19" s="3"/>
      <c r="ODO19" s="3"/>
      <c r="ODP19" s="3"/>
      <c r="ODQ19" s="3"/>
      <c r="ODR19" s="3"/>
      <c r="ODS19" s="3"/>
      <c r="ODT19" s="3"/>
      <c r="ODU19" s="3"/>
      <c r="ODV19" s="3"/>
      <c r="ODW19" s="3"/>
      <c r="ODX19" s="3"/>
      <c r="ODY19" s="3"/>
      <c r="ODZ19" s="3"/>
      <c r="OEA19" s="3"/>
      <c r="OEB19" s="3"/>
      <c r="OEC19" s="3"/>
      <c r="OED19" s="3"/>
      <c r="OEE19" s="3"/>
      <c r="OEF19" s="3"/>
      <c r="OEG19" s="3"/>
      <c r="OEH19" s="3"/>
      <c r="OEI19" s="3"/>
      <c r="OEJ19" s="3"/>
      <c r="OEK19" s="3"/>
      <c r="OEL19" s="3"/>
      <c r="OEM19" s="3"/>
      <c r="OEN19" s="3"/>
      <c r="OEO19" s="3"/>
      <c r="OEP19" s="3"/>
      <c r="OEQ19" s="3"/>
      <c r="OER19" s="3"/>
      <c r="OES19" s="3"/>
      <c r="OET19" s="3"/>
      <c r="OEU19" s="3"/>
      <c r="OEV19" s="3"/>
      <c r="OEW19" s="3"/>
      <c r="OEX19" s="3"/>
      <c r="OEY19" s="3"/>
      <c r="OEZ19" s="3"/>
      <c r="OFA19" s="3"/>
      <c r="OFB19" s="3"/>
      <c r="OFC19" s="3"/>
      <c r="OFD19" s="3"/>
      <c r="OFE19" s="3"/>
      <c r="OFF19" s="3"/>
      <c r="OFG19" s="3"/>
      <c r="OFH19" s="3"/>
      <c r="OFI19" s="3"/>
      <c r="OFJ19" s="3"/>
      <c r="OFK19" s="3"/>
      <c r="OFL19" s="3"/>
      <c r="OFM19" s="3"/>
      <c r="OFN19" s="3"/>
      <c r="OFO19" s="3"/>
      <c r="OFP19" s="3"/>
      <c r="OFQ19" s="3"/>
      <c r="OFR19" s="3"/>
      <c r="OFS19" s="3"/>
      <c r="OFT19" s="3"/>
      <c r="OFU19" s="3"/>
      <c r="OFV19" s="3"/>
      <c r="OFW19" s="3"/>
      <c r="OFX19" s="3"/>
      <c r="OFY19" s="3"/>
      <c r="OFZ19" s="3"/>
      <c r="OGA19" s="3"/>
      <c r="OGB19" s="3"/>
      <c r="OGC19" s="3"/>
      <c r="OGD19" s="3"/>
      <c r="OGE19" s="3"/>
      <c r="OGF19" s="3"/>
      <c r="OGG19" s="3"/>
      <c r="OGH19" s="3"/>
      <c r="OGI19" s="3"/>
      <c r="OGJ19" s="3"/>
      <c r="OGK19" s="3"/>
      <c r="OGL19" s="3"/>
      <c r="OGM19" s="3"/>
      <c r="OGN19" s="3"/>
      <c r="OGO19" s="3"/>
      <c r="OGP19" s="3"/>
      <c r="OGQ19" s="3"/>
      <c r="OGR19" s="3"/>
      <c r="OGS19" s="3"/>
      <c r="OGT19" s="3"/>
      <c r="OGU19" s="3"/>
      <c r="OGV19" s="3"/>
      <c r="OGW19" s="3"/>
      <c r="OGX19" s="3"/>
      <c r="OGY19" s="3"/>
      <c r="OGZ19" s="3"/>
      <c r="OHA19" s="3"/>
      <c r="OHB19" s="3"/>
      <c r="OHC19" s="3"/>
      <c r="OHD19" s="3"/>
      <c r="OHE19" s="3"/>
      <c r="OHF19" s="3"/>
      <c r="OHG19" s="3"/>
      <c r="OHH19" s="3"/>
      <c r="OHI19" s="3"/>
      <c r="OHJ19" s="3"/>
      <c r="OHK19" s="3"/>
      <c r="OHL19" s="3"/>
      <c r="OHM19" s="3"/>
      <c r="OHN19" s="3"/>
      <c r="OHO19" s="3"/>
      <c r="OHP19" s="3"/>
      <c r="OHQ19" s="3"/>
      <c r="OHR19" s="3"/>
      <c r="OHS19" s="3"/>
      <c r="OHT19" s="3"/>
      <c r="OHU19" s="3"/>
      <c r="OHV19" s="3"/>
      <c r="OHW19" s="3"/>
      <c r="OHX19" s="3"/>
      <c r="OHY19" s="3"/>
      <c r="OHZ19" s="3"/>
      <c r="OIA19" s="3"/>
      <c r="OIB19" s="3"/>
      <c r="OIC19" s="3"/>
      <c r="OID19" s="3"/>
      <c r="OIE19" s="3"/>
      <c r="OIF19" s="3"/>
      <c r="OIG19" s="3"/>
      <c r="OIH19" s="3"/>
      <c r="OII19" s="3"/>
      <c r="OIJ19" s="3"/>
      <c r="OIK19" s="3"/>
      <c r="OIL19" s="3"/>
      <c r="OIM19" s="3"/>
      <c r="OIN19" s="3"/>
      <c r="OIO19" s="3"/>
      <c r="OIP19" s="3"/>
      <c r="OIQ19" s="3"/>
      <c r="OIR19" s="3"/>
      <c r="OIS19" s="3"/>
      <c r="OIT19" s="3"/>
      <c r="OIU19" s="3"/>
      <c r="OIV19" s="3"/>
      <c r="OIW19" s="3"/>
      <c r="OIX19" s="3"/>
      <c r="OIY19" s="3"/>
      <c r="OIZ19" s="3"/>
      <c r="OJA19" s="3"/>
      <c r="OJB19" s="3"/>
      <c r="OJC19" s="3"/>
      <c r="OJD19" s="3"/>
      <c r="OJE19" s="3"/>
      <c r="OJF19" s="3"/>
      <c r="OJG19" s="3"/>
      <c r="OJH19" s="3"/>
      <c r="OJI19" s="3"/>
      <c r="OJJ19" s="3"/>
      <c r="OJK19" s="3"/>
      <c r="OJL19" s="3"/>
      <c r="OJM19" s="3"/>
      <c r="OJN19" s="3"/>
      <c r="OJO19" s="3"/>
      <c r="OJP19" s="3"/>
      <c r="OJQ19" s="3"/>
      <c r="OJR19" s="3"/>
      <c r="OJS19" s="3"/>
      <c r="OJT19" s="3"/>
      <c r="OJU19" s="3"/>
      <c r="OJV19" s="3"/>
      <c r="OJW19" s="3"/>
      <c r="OJX19" s="3"/>
      <c r="OJY19" s="3"/>
      <c r="OJZ19" s="3"/>
      <c r="OKA19" s="3"/>
      <c r="OKB19" s="3"/>
      <c r="OKC19" s="3"/>
      <c r="OKD19" s="3"/>
      <c r="OKE19" s="3"/>
      <c r="OKF19" s="3"/>
      <c r="OKG19" s="3"/>
      <c r="OKH19" s="3"/>
      <c r="OKI19" s="3"/>
      <c r="OKJ19" s="3"/>
      <c r="OKK19" s="3"/>
      <c r="OKL19" s="3"/>
      <c r="OKM19" s="3"/>
      <c r="OKN19" s="3"/>
      <c r="OKO19" s="3"/>
      <c r="OKP19" s="3"/>
      <c r="OKQ19" s="3"/>
      <c r="OKR19" s="3"/>
      <c r="OKS19" s="3"/>
      <c r="OKT19" s="3"/>
      <c r="OKU19" s="3"/>
      <c r="OKV19" s="3"/>
      <c r="OKW19" s="3"/>
      <c r="OKX19" s="3"/>
      <c r="OKY19" s="3"/>
      <c r="OKZ19" s="3"/>
      <c r="OLA19" s="3"/>
      <c r="OLB19" s="3"/>
      <c r="OLC19" s="3"/>
      <c r="OLD19" s="3"/>
      <c r="OLE19" s="3"/>
      <c r="OLF19" s="3"/>
      <c r="OLG19" s="3"/>
      <c r="OLH19" s="3"/>
      <c r="OLI19" s="3"/>
      <c r="OLJ19" s="3"/>
      <c r="OLK19" s="3"/>
      <c r="OLL19" s="3"/>
      <c r="OLM19" s="3"/>
      <c r="OLN19" s="3"/>
      <c r="OLO19" s="3"/>
      <c r="OLP19" s="3"/>
      <c r="OLQ19" s="3"/>
      <c r="OLR19" s="3"/>
      <c r="OLS19" s="3"/>
      <c r="OLT19" s="3"/>
      <c r="OLU19" s="3"/>
      <c r="OLV19" s="3"/>
      <c r="OLW19" s="3"/>
      <c r="OLX19" s="3"/>
      <c r="OLY19" s="3"/>
      <c r="OLZ19" s="3"/>
      <c r="OMA19" s="3"/>
      <c r="OMB19" s="3"/>
      <c r="OMC19" s="3"/>
      <c r="OMD19" s="3"/>
      <c r="OME19" s="3"/>
      <c r="OMF19" s="3"/>
      <c r="OMG19" s="3"/>
      <c r="OMH19" s="3"/>
      <c r="OMI19" s="3"/>
      <c r="OMJ19" s="3"/>
      <c r="OMK19" s="3"/>
      <c r="OML19" s="3"/>
      <c r="OMM19" s="3"/>
      <c r="OMN19" s="3"/>
      <c r="OMO19" s="3"/>
      <c r="OMP19" s="3"/>
      <c r="OMQ19" s="3"/>
      <c r="OMR19" s="3"/>
      <c r="OMS19" s="3"/>
      <c r="OMT19" s="3"/>
      <c r="OMU19" s="3"/>
      <c r="OMV19" s="3"/>
      <c r="OMW19" s="3"/>
      <c r="OMX19" s="3"/>
      <c r="OMY19" s="3"/>
      <c r="OMZ19" s="3"/>
      <c r="ONA19" s="3"/>
      <c r="ONB19" s="3"/>
      <c r="ONC19" s="3"/>
      <c r="OND19" s="3"/>
      <c r="ONE19" s="3"/>
      <c r="ONF19" s="3"/>
      <c r="ONG19" s="3"/>
      <c r="ONH19" s="3"/>
      <c r="ONI19" s="3"/>
      <c r="ONJ19" s="3"/>
      <c r="ONK19" s="3"/>
      <c r="ONL19" s="3"/>
      <c r="ONM19" s="3"/>
      <c r="ONN19" s="3"/>
      <c r="ONO19" s="3"/>
      <c r="ONP19" s="3"/>
      <c r="ONQ19" s="3"/>
      <c r="ONR19" s="3"/>
      <c r="ONS19" s="3"/>
      <c r="ONT19" s="3"/>
      <c r="ONU19" s="3"/>
      <c r="ONV19" s="3"/>
      <c r="ONW19" s="3"/>
      <c r="ONX19" s="3"/>
      <c r="ONY19" s="3"/>
      <c r="ONZ19" s="3"/>
      <c r="OOA19" s="3"/>
      <c r="OOB19" s="3"/>
      <c r="OOC19" s="3"/>
      <c r="OOD19" s="3"/>
      <c r="OOE19" s="3"/>
      <c r="OOF19" s="3"/>
      <c r="OOG19" s="3"/>
      <c r="OOH19" s="3"/>
      <c r="OOI19" s="3"/>
      <c r="OOJ19" s="3"/>
      <c r="OOK19" s="3"/>
      <c r="OOL19" s="3"/>
      <c r="OOM19" s="3"/>
      <c r="OON19" s="3"/>
      <c r="OOO19" s="3"/>
      <c r="OOP19" s="3"/>
      <c r="OOQ19" s="3"/>
      <c r="OOR19" s="3"/>
      <c r="OOS19" s="3"/>
      <c r="OOT19" s="3"/>
      <c r="OOU19" s="3"/>
      <c r="OOV19" s="3"/>
      <c r="OOW19" s="3"/>
      <c r="OOX19" s="3"/>
      <c r="OOY19" s="3"/>
      <c r="OOZ19" s="3"/>
      <c r="OPA19" s="3"/>
      <c r="OPB19" s="3"/>
      <c r="OPC19" s="3"/>
      <c r="OPD19" s="3"/>
      <c r="OPE19" s="3"/>
      <c r="OPF19" s="3"/>
      <c r="OPG19" s="3"/>
      <c r="OPH19" s="3"/>
      <c r="OPI19" s="3"/>
      <c r="OPJ19" s="3"/>
      <c r="OPK19" s="3"/>
      <c r="OPL19" s="3"/>
      <c r="OPM19" s="3"/>
      <c r="OPN19" s="3"/>
      <c r="OPO19" s="3"/>
      <c r="OPP19" s="3"/>
      <c r="OPQ19" s="3"/>
      <c r="OPR19" s="3"/>
      <c r="OPS19" s="3"/>
      <c r="OPT19" s="3"/>
      <c r="OPU19" s="3"/>
      <c r="OPV19" s="3"/>
      <c r="OPW19" s="3"/>
      <c r="OPX19" s="3"/>
      <c r="OPY19" s="3"/>
      <c r="OPZ19" s="3"/>
      <c r="OQA19" s="3"/>
      <c r="OQB19" s="3"/>
      <c r="OQC19" s="3"/>
      <c r="OQD19" s="3"/>
      <c r="OQE19" s="3"/>
      <c r="OQF19" s="3"/>
      <c r="OQG19" s="3"/>
      <c r="OQH19" s="3"/>
      <c r="OQI19" s="3"/>
      <c r="OQJ19" s="3"/>
      <c r="OQK19" s="3"/>
      <c r="OQL19" s="3"/>
      <c r="OQM19" s="3"/>
      <c r="OQN19" s="3"/>
      <c r="OQO19" s="3"/>
      <c r="OQP19" s="3"/>
      <c r="OQQ19" s="3"/>
      <c r="OQR19" s="3"/>
      <c r="OQS19" s="3"/>
      <c r="OQT19" s="3"/>
      <c r="OQU19" s="3"/>
      <c r="OQV19" s="3"/>
      <c r="OQW19" s="3"/>
      <c r="OQX19" s="3"/>
      <c r="OQY19" s="3"/>
      <c r="OQZ19" s="3"/>
      <c r="ORA19" s="3"/>
      <c r="ORB19" s="3"/>
      <c r="ORC19" s="3"/>
      <c r="ORD19" s="3"/>
      <c r="ORE19" s="3"/>
      <c r="ORF19" s="3"/>
      <c r="ORG19" s="3"/>
      <c r="ORH19" s="3"/>
      <c r="ORI19" s="3"/>
      <c r="ORJ19" s="3"/>
      <c r="ORK19" s="3"/>
      <c r="ORL19" s="3"/>
      <c r="ORM19" s="3"/>
      <c r="ORN19" s="3"/>
      <c r="ORO19" s="3"/>
      <c r="ORP19" s="3"/>
      <c r="ORQ19" s="3"/>
      <c r="ORR19" s="3"/>
      <c r="ORS19" s="3"/>
      <c r="ORT19" s="3"/>
      <c r="ORU19" s="3"/>
      <c r="ORV19" s="3"/>
      <c r="ORW19" s="3"/>
      <c r="ORX19" s="3"/>
      <c r="ORY19" s="3"/>
      <c r="ORZ19" s="3"/>
      <c r="OSA19" s="3"/>
      <c r="OSB19" s="3"/>
      <c r="OSC19" s="3"/>
      <c r="OSD19" s="3"/>
      <c r="OSE19" s="3"/>
      <c r="OSF19" s="3"/>
      <c r="OSG19" s="3"/>
      <c r="OSH19" s="3"/>
      <c r="OSI19" s="3"/>
      <c r="OSJ19" s="3"/>
      <c r="OSK19" s="3"/>
      <c r="OSL19" s="3"/>
      <c r="OSM19" s="3"/>
      <c r="OSN19" s="3"/>
      <c r="OSO19" s="3"/>
      <c r="OSP19" s="3"/>
      <c r="OSQ19" s="3"/>
      <c r="OSR19" s="3"/>
      <c r="OSS19" s="3"/>
      <c r="OST19" s="3"/>
      <c r="OSU19" s="3"/>
      <c r="OSV19" s="3"/>
      <c r="OSW19" s="3"/>
      <c r="OSX19" s="3"/>
      <c r="OSY19" s="3"/>
      <c r="OSZ19" s="3"/>
      <c r="OTA19" s="3"/>
      <c r="OTB19" s="3"/>
      <c r="OTC19" s="3"/>
      <c r="OTD19" s="3"/>
      <c r="OTE19" s="3"/>
      <c r="OTF19" s="3"/>
      <c r="OTG19" s="3"/>
      <c r="OTH19" s="3"/>
      <c r="OTI19" s="3"/>
      <c r="OTJ19" s="3"/>
      <c r="OTK19" s="3"/>
      <c r="OTL19" s="3"/>
      <c r="OTM19" s="3"/>
      <c r="OTN19" s="3"/>
      <c r="OTO19" s="3"/>
      <c r="OTP19" s="3"/>
      <c r="OTQ19" s="3"/>
      <c r="OTR19" s="3"/>
      <c r="OTS19" s="3"/>
      <c r="OTT19" s="3"/>
      <c r="OTU19" s="3"/>
      <c r="OTV19" s="3"/>
      <c r="OTW19" s="3"/>
      <c r="OTX19" s="3"/>
      <c r="OTY19" s="3"/>
      <c r="OTZ19" s="3"/>
      <c r="OUA19" s="3"/>
      <c r="OUB19" s="3"/>
      <c r="OUC19" s="3"/>
      <c r="OUD19" s="3"/>
      <c r="OUE19" s="3"/>
      <c r="OUF19" s="3"/>
      <c r="OUG19" s="3"/>
      <c r="OUH19" s="3"/>
      <c r="OUI19" s="3"/>
      <c r="OUJ19" s="3"/>
      <c r="OUK19" s="3"/>
      <c r="OUL19" s="3"/>
      <c r="OUM19" s="3"/>
      <c r="OUN19" s="3"/>
      <c r="OUO19" s="3"/>
      <c r="OUP19" s="3"/>
      <c r="OUQ19" s="3"/>
      <c r="OUR19" s="3"/>
      <c r="OUS19" s="3"/>
      <c r="OUT19" s="3"/>
      <c r="OUU19" s="3"/>
      <c r="OUV19" s="3"/>
      <c r="OUW19" s="3"/>
      <c r="OUX19" s="3"/>
      <c r="OUY19" s="3"/>
      <c r="OUZ19" s="3"/>
      <c r="OVA19" s="3"/>
      <c r="OVB19" s="3"/>
      <c r="OVC19" s="3"/>
      <c r="OVD19" s="3"/>
      <c r="OVE19" s="3"/>
      <c r="OVF19" s="3"/>
      <c r="OVG19" s="3"/>
      <c r="OVH19" s="3"/>
      <c r="OVI19" s="3"/>
      <c r="OVJ19" s="3"/>
      <c r="OVK19" s="3"/>
      <c r="OVL19" s="3"/>
      <c r="OVM19" s="3"/>
      <c r="OVN19" s="3"/>
      <c r="OVO19" s="3"/>
      <c r="OVP19" s="3"/>
      <c r="OVQ19" s="3"/>
      <c r="OVR19" s="3"/>
      <c r="OVS19" s="3"/>
      <c r="OVT19" s="3"/>
      <c r="OVU19" s="3"/>
      <c r="OVV19" s="3"/>
      <c r="OVW19" s="3"/>
      <c r="OVX19" s="3"/>
      <c r="OVY19" s="3"/>
      <c r="OVZ19" s="3"/>
      <c r="OWA19" s="3"/>
      <c r="OWB19" s="3"/>
      <c r="OWC19" s="3"/>
      <c r="OWD19" s="3"/>
      <c r="OWE19" s="3"/>
      <c r="OWF19" s="3"/>
      <c r="OWG19" s="3"/>
      <c r="OWH19" s="3"/>
      <c r="OWI19" s="3"/>
      <c r="OWJ19" s="3"/>
      <c r="OWK19" s="3"/>
      <c r="OWL19" s="3"/>
      <c r="OWM19" s="3"/>
      <c r="OWN19" s="3"/>
      <c r="OWO19" s="3"/>
      <c r="OWP19" s="3"/>
      <c r="OWQ19" s="3"/>
      <c r="OWR19" s="3"/>
      <c r="OWS19" s="3"/>
      <c r="OWT19" s="3"/>
      <c r="OWU19" s="3"/>
      <c r="OWV19" s="3"/>
      <c r="OWW19" s="3"/>
      <c r="OWX19" s="3"/>
      <c r="OWY19" s="3"/>
      <c r="OWZ19" s="3"/>
      <c r="OXA19" s="3"/>
      <c r="OXB19" s="3"/>
      <c r="OXC19" s="3"/>
      <c r="OXD19" s="3"/>
      <c r="OXE19" s="3"/>
      <c r="OXF19" s="3"/>
      <c r="OXG19" s="3"/>
      <c r="OXH19" s="3"/>
      <c r="OXI19" s="3"/>
      <c r="OXJ19" s="3"/>
      <c r="OXK19" s="3"/>
      <c r="OXL19" s="3"/>
      <c r="OXM19" s="3"/>
      <c r="OXN19" s="3"/>
      <c r="OXO19" s="3"/>
      <c r="OXP19" s="3"/>
      <c r="OXQ19" s="3"/>
      <c r="OXR19" s="3"/>
      <c r="OXS19" s="3"/>
      <c r="OXT19" s="3"/>
      <c r="OXU19" s="3"/>
      <c r="OXV19" s="3"/>
      <c r="OXW19" s="3"/>
      <c r="OXX19" s="3"/>
      <c r="OXY19" s="3"/>
      <c r="OXZ19" s="3"/>
      <c r="OYA19" s="3"/>
      <c r="OYB19" s="3"/>
      <c r="OYC19" s="3"/>
      <c r="OYD19" s="3"/>
      <c r="OYE19" s="3"/>
      <c r="OYF19" s="3"/>
      <c r="OYG19" s="3"/>
      <c r="OYH19" s="3"/>
      <c r="OYI19" s="3"/>
      <c r="OYJ19" s="3"/>
      <c r="OYK19" s="3"/>
      <c r="OYL19" s="3"/>
      <c r="OYM19" s="3"/>
      <c r="OYN19" s="3"/>
      <c r="OYO19" s="3"/>
      <c r="OYP19" s="3"/>
      <c r="OYQ19" s="3"/>
      <c r="OYR19" s="3"/>
      <c r="OYS19" s="3"/>
      <c r="OYT19" s="3"/>
      <c r="OYU19" s="3"/>
      <c r="OYV19" s="3"/>
      <c r="OYW19" s="3"/>
      <c r="OYX19" s="3"/>
      <c r="OYY19" s="3"/>
      <c r="OYZ19" s="3"/>
      <c r="OZA19" s="3"/>
      <c r="OZB19" s="3"/>
      <c r="OZC19" s="3"/>
      <c r="OZD19" s="3"/>
      <c r="OZE19" s="3"/>
      <c r="OZF19" s="3"/>
      <c r="OZG19" s="3"/>
      <c r="OZH19" s="3"/>
      <c r="OZI19" s="3"/>
      <c r="OZJ19" s="3"/>
      <c r="OZK19" s="3"/>
      <c r="OZL19" s="3"/>
      <c r="OZM19" s="3"/>
      <c r="OZN19" s="3"/>
      <c r="OZO19" s="3"/>
      <c r="OZP19" s="3"/>
      <c r="OZQ19" s="3"/>
      <c r="OZR19" s="3"/>
      <c r="OZS19" s="3"/>
      <c r="OZT19" s="3"/>
      <c r="OZU19" s="3"/>
      <c r="OZV19" s="3"/>
      <c r="OZW19" s="3"/>
      <c r="OZX19" s="3"/>
      <c r="OZY19" s="3"/>
      <c r="OZZ19" s="3"/>
      <c r="PAA19" s="3"/>
      <c r="PAB19" s="3"/>
      <c r="PAC19" s="3"/>
      <c r="PAD19" s="3"/>
      <c r="PAE19" s="3"/>
      <c r="PAF19" s="3"/>
      <c r="PAG19" s="3"/>
      <c r="PAH19" s="3"/>
      <c r="PAI19" s="3"/>
      <c r="PAJ19" s="3"/>
      <c r="PAK19" s="3"/>
      <c r="PAL19" s="3"/>
      <c r="PAM19" s="3"/>
      <c r="PAN19" s="3"/>
      <c r="PAO19" s="3"/>
      <c r="PAP19" s="3"/>
      <c r="PAQ19" s="3"/>
      <c r="PAR19" s="3"/>
      <c r="PAS19" s="3"/>
      <c r="PAT19" s="3"/>
      <c r="PAU19" s="3"/>
      <c r="PAV19" s="3"/>
      <c r="PAW19" s="3"/>
      <c r="PAX19" s="3"/>
      <c r="PAY19" s="3"/>
      <c r="PAZ19" s="3"/>
      <c r="PBA19" s="3"/>
      <c r="PBB19" s="3"/>
      <c r="PBC19" s="3"/>
      <c r="PBD19" s="3"/>
      <c r="PBE19" s="3"/>
      <c r="PBF19" s="3"/>
      <c r="PBG19" s="3"/>
      <c r="PBH19" s="3"/>
      <c r="PBI19" s="3"/>
      <c r="PBJ19" s="3"/>
      <c r="PBK19" s="3"/>
      <c r="PBL19" s="3"/>
      <c r="PBM19" s="3"/>
      <c r="PBN19" s="3"/>
      <c r="PBO19" s="3"/>
      <c r="PBP19" s="3"/>
      <c r="PBQ19" s="3"/>
      <c r="PBR19" s="3"/>
      <c r="PBS19" s="3"/>
      <c r="PBT19" s="3"/>
      <c r="PBU19" s="3"/>
      <c r="PBV19" s="3"/>
      <c r="PBW19" s="3"/>
      <c r="PBX19" s="3"/>
      <c r="PBY19" s="3"/>
      <c r="PBZ19" s="3"/>
      <c r="PCA19" s="3"/>
      <c r="PCB19" s="3"/>
      <c r="PCC19" s="3"/>
      <c r="PCD19" s="3"/>
      <c r="PCE19" s="3"/>
      <c r="PCF19" s="3"/>
      <c r="PCG19" s="3"/>
      <c r="PCH19" s="3"/>
      <c r="PCI19" s="3"/>
      <c r="PCJ19" s="3"/>
      <c r="PCK19" s="3"/>
      <c r="PCL19" s="3"/>
      <c r="PCM19" s="3"/>
      <c r="PCN19" s="3"/>
      <c r="PCO19" s="3"/>
      <c r="PCP19" s="3"/>
      <c r="PCQ19" s="3"/>
      <c r="PCR19" s="3"/>
      <c r="PCS19" s="3"/>
      <c r="PCT19" s="3"/>
      <c r="PCU19" s="3"/>
      <c r="PCV19" s="3"/>
      <c r="PCW19" s="3"/>
      <c r="PCX19" s="3"/>
      <c r="PCY19" s="3"/>
      <c r="PCZ19" s="3"/>
      <c r="PDA19" s="3"/>
      <c r="PDB19" s="3"/>
      <c r="PDC19" s="3"/>
      <c r="PDD19" s="3"/>
      <c r="PDE19" s="3"/>
      <c r="PDF19" s="3"/>
      <c r="PDG19" s="3"/>
      <c r="PDH19" s="3"/>
      <c r="PDI19" s="3"/>
      <c r="PDJ19" s="3"/>
      <c r="PDK19" s="3"/>
      <c r="PDL19" s="3"/>
      <c r="PDM19" s="3"/>
      <c r="PDN19" s="3"/>
      <c r="PDO19" s="3"/>
      <c r="PDP19" s="3"/>
      <c r="PDQ19" s="3"/>
      <c r="PDR19" s="3"/>
      <c r="PDS19" s="3"/>
      <c r="PDT19" s="3"/>
      <c r="PDU19" s="3"/>
      <c r="PDV19" s="3"/>
      <c r="PDW19" s="3"/>
      <c r="PDX19" s="3"/>
      <c r="PDY19" s="3"/>
      <c r="PDZ19" s="3"/>
      <c r="PEA19" s="3"/>
      <c r="PEB19" s="3"/>
      <c r="PEC19" s="3"/>
      <c r="PED19" s="3"/>
      <c r="PEE19" s="3"/>
      <c r="PEF19" s="3"/>
      <c r="PEG19" s="3"/>
      <c r="PEH19" s="3"/>
      <c r="PEI19" s="3"/>
      <c r="PEJ19" s="3"/>
      <c r="PEK19" s="3"/>
      <c r="PEL19" s="3"/>
      <c r="PEM19" s="3"/>
      <c r="PEN19" s="3"/>
      <c r="PEO19" s="3"/>
      <c r="PEP19" s="3"/>
      <c r="PEQ19" s="3"/>
      <c r="PER19" s="3"/>
      <c r="PES19" s="3"/>
      <c r="PET19" s="3"/>
      <c r="PEU19" s="3"/>
      <c r="PEV19" s="3"/>
      <c r="PEW19" s="3"/>
      <c r="PEX19" s="3"/>
      <c r="PEY19" s="3"/>
      <c r="PEZ19" s="3"/>
      <c r="PFA19" s="3"/>
      <c r="PFB19" s="3"/>
      <c r="PFC19" s="3"/>
      <c r="PFD19" s="3"/>
      <c r="PFE19" s="3"/>
      <c r="PFF19" s="3"/>
      <c r="PFG19" s="3"/>
      <c r="PFH19" s="3"/>
      <c r="PFI19" s="3"/>
      <c r="PFJ19" s="3"/>
      <c r="PFK19" s="3"/>
      <c r="PFL19" s="3"/>
      <c r="PFM19" s="3"/>
      <c r="PFN19" s="3"/>
      <c r="PFO19" s="3"/>
      <c r="PFP19" s="3"/>
      <c r="PFQ19" s="3"/>
      <c r="PFR19" s="3"/>
      <c r="PFS19" s="3"/>
      <c r="PFT19" s="3"/>
      <c r="PFU19" s="3"/>
      <c r="PFV19" s="3"/>
      <c r="PFW19" s="3"/>
      <c r="PFX19" s="3"/>
      <c r="PFY19" s="3"/>
      <c r="PFZ19" s="3"/>
      <c r="PGA19" s="3"/>
      <c r="PGB19" s="3"/>
      <c r="PGC19" s="3"/>
      <c r="PGD19" s="3"/>
      <c r="PGE19" s="3"/>
      <c r="PGF19" s="3"/>
      <c r="PGG19" s="3"/>
      <c r="PGH19" s="3"/>
      <c r="PGI19" s="3"/>
      <c r="PGJ19" s="3"/>
      <c r="PGK19" s="3"/>
      <c r="PGL19" s="3"/>
      <c r="PGM19" s="3"/>
      <c r="PGN19" s="3"/>
      <c r="PGO19" s="3"/>
      <c r="PGP19" s="3"/>
      <c r="PGQ19" s="3"/>
      <c r="PGR19" s="3"/>
      <c r="PGS19" s="3"/>
      <c r="PGT19" s="3"/>
      <c r="PGU19" s="3"/>
      <c r="PGV19" s="3"/>
      <c r="PGW19" s="3"/>
      <c r="PGX19" s="3"/>
      <c r="PGY19" s="3"/>
      <c r="PGZ19" s="3"/>
      <c r="PHA19" s="3"/>
      <c r="PHB19" s="3"/>
      <c r="PHC19" s="3"/>
      <c r="PHD19" s="3"/>
      <c r="PHE19" s="3"/>
      <c r="PHF19" s="3"/>
      <c r="PHG19" s="3"/>
      <c r="PHH19" s="3"/>
      <c r="PHI19" s="3"/>
      <c r="PHJ19" s="3"/>
      <c r="PHK19" s="3"/>
      <c r="PHL19" s="3"/>
      <c r="PHM19" s="3"/>
      <c r="PHN19" s="3"/>
      <c r="PHO19" s="3"/>
      <c r="PHP19" s="3"/>
      <c r="PHQ19" s="3"/>
      <c r="PHR19" s="3"/>
      <c r="PHS19" s="3"/>
      <c r="PHT19" s="3"/>
      <c r="PHU19" s="3"/>
      <c r="PHV19" s="3"/>
      <c r="PHW19" s="3"/>
      <c r="PHX19" s="3"/>
      <c r="PHY19" s="3"/>
      <c r="PHZ19" s="3"/>
      <c r="PIA19" s="3"/>
      <c r="PIB19" s="3"/>
      <c r="PIC19" s="3"/>
      <c r="PID19" s="3"/>
      <c r="PIE19" s="3"/>
      <c r="PIF19" s="3"/>
      <c r="PIG19" s="3"/>
      <c r="PIH19" s="3"/>
      <c r="PII19" s="3"/>
      <c r="PIJ19" s="3"/>
      <c r="PIK19" s="3"/>
      <c r="PIL19" s="3"/>
      <c r="PIM19" s="3"/>
      <c r="PIN19" s="3"/>
      <c r="PIO19" s="3"/>
      <c r="PIP19" s="3"/>
      <c r="PIQ19" s="3"/>
      <c r="PIR19" s="3"/>
      <c r="PIS19" s="3"/>
      <c r="PIT19" s="3"/>
      <c r="PIU19" s="3"/>
      <c r="PIV19" s="3"/>
      <c r="PIW19" s="3"/>
      <c r="PIX19" s="3"/>
      <c r="PIY19" s="3"/>
      <c r="PIZ19" s="3"/>
      <c r="PJA19" s="3"/>
      <c r="PJB19" s="3"/>
      <c r="PJC19" s="3"/>
      <c r="PJD19" s="3"/>
      <c r="PJE19" s="3"/>
      <c r="PJF19" s="3"/>
      <c r="PJG19" s="3"/>
      <c r="PJH19" s="3"/>
      <c r="PJI19" s="3"/>
      <c r="PJJ19" s="3"/>
      <c r="PJK19" s="3"/>
      <c r="PJL19" s="3"/>
      <c r="PJM19" s="3"/>
      <c r="PJN19" s="3"/>
      <c r="PJO19" s="3"/>
      <c r="PJP19" s="3"/>
      <c r="PJQ19" s="3"/>
      <c r="PJR19" s="3"/>
      <c r="PJS19" s="3"/>
      <c r="PJT19" s="3"/>
      <c r="PJU19" s="3"/>
      <c r="PJV19" s="3"/>
      <c r="PJW19" s="3"/>
      <c r="PJX19" s="3"/>
      <c r="PJY19" s="3"/>
      <c r="PJZ19" s="3"/>
      <c r="PKA19" s="3"/>
      <c r="PKB19" s="3"/>
      <c r="PKC19" s="3"/>
      <c r="PKD19" s="3"/>
      <c r="PKE19" s="3"/>
      <c r="PKF19" s="3"/>
      <c r="PKG19" s="3"/>
      <c r="PKH19" s="3"/>
      <c r="PKI19" s="3"/>
      <c r="PKJ19" s="3"/>
      <c r="PKK19" s="3"/>
      <c r="PKL19" s="3"/>
      <c r="PKM19" s="3"/>
      <c r="PKN19" s="3"/>
      <c r="PKO19" s="3"/>
      <c r="PKP19" s="3"/>
      <c r="PKQ19" s="3"/>
      <c r="PKR19" s="3"/>
      <c r="PKS19" s="3"/>
      <c r="PKT19" s="3"/>
      <c r="PKU19" s="3"/>
      <c r="PKV19" s="3"/>
      <c r="PKW19" s="3"/>
      <c r="PKX19" s="3"/>
      <c r="PKY19" s="3"/>
      <c r="PKZ19" s="3"/>
      <c r="PLA19" s="3"/>
      <c r="PLB19" s="3"/>
      <c r="PLC19" s="3"/>
      <c r="PLD19" s="3"/>
      <c r="PLE19" s="3"/>
      <c r="PLF19" s="3"/>
      <c r="PLG19" s="3"/>
      <c r="PLH19" s="3"/>
      <c r="PLI19" s="3"/>
      <c r="PLJ19" s="3"/>
      <c r="PLK19" s="3"/>
      <c r="PLL19" s="3"/>
      <c r="PLM19" s="3"/>
      <c r="PLN19" s="3"/>
      <c r="PLO19" s="3"/>
      <c r="PLP19" s="3"/>
      <c r="PLQ19" s="3"/>
      <c r="PLR19" s="3"/>
      <c r="PLS19" s="3"/>
      <c r="PLT19" s="3"/>
      <c r="PLU19" s="3"/>
      <c r="PLV19" s="3"/>
      <c r="PLW19" s="3"/>
      <c r="PLX19" s="3"/>
      <c r="PLY19" s="3"/>
      <c r="PLZ19" s="3"/>
      <c r="PMA19" s="3"/>
      <c r="PMB19" s="3"/>
      <c r="PMC19" s="3"/>
      <c r="PMD19" s="3"/>
      <c r="PME19" s="3"/>
      <c r="PMF19" s="3"/>
      <c r="PMG19" s="3"/>
      <c r="PMH19" s="3"/>
      <c r="PMI19" s="3"/>
      <c r="PMJ19" s="3"/>
      <c r="PMK19" s="3"/>
      <c r="PML19" s="3"/>
      <c r="PMM19" s="3"/>
      <c r="PMN19" s="3"/>
      <c r="PMO19" s="3"/>
      <c r="PMP19" s="3"/>
      <c r="PMQ19" s="3"/>
      <c r="PMR19" s="3"/>
      <c r="PMS19" s="3"/>
      <c r="PMT19" s="3"/>
      <c r="PMU19" s="3"/>
      <c r="PMV19" s="3"/>
      <c r="PMW19" s="3"/>
      <c r="PMX19" s="3"/>
      <c r="PMY19" s="3"/>
      <c r="PMZ19" s="3"/>
      <c r="PNA19" s="3"/>
      <c r="PNB19" s="3"/>
      <c r="PNC19" s="3"/>
      <c r="PND19" s="3"/>
      <c r="PNE19" s="3"/>
      <c r="PNF19" s="3"/>
      <c r="PNG19" s="3"/>
      <c r="PNH19" s="3"/>
      <c r="PNI19" s="3"/>
      <c r="PNJ19" s="3"/>
      <c r="PNK19" s="3"/>
      <c r="PNL19" s="3"/>
      <c r="PNM19" s="3"/>
      <c r="PNN19" s="3"/>
      <c r="PNO19" s="3"/>
      <c r="PNP19" s="3"/>
      <c r="PNQ19" s="3"/>
      <c r="PNR19" s="3"/>
      <c r="PNS19" s="3"/>
      <c r="PNT19" s="3"/>
      <c r="PNU19" s="3"/>
      <c r="PNV19" s="3"/>
      <c r="PNW19" s="3"/>
      <c r="PNX19" s="3"/>
      <c r="PNY19" s="3"/>
      <c r="PNZ19" s="3"/>
      <c r="POA19" s="3"/>
      <c r="POB19" s="3"/>
      <c r="POC19" s="3"/>
      <c r="POD19" s="3"/>
      <c r="POE19" s="3"/>
      <c r="POF19" s="3"/>
      <c r="POG19" s="3"/>
      <c r="POH19" s="3"/>
      <c r="POI19" s="3"/>
      <c r="POJ19" s="3"/>
      <c r="POK19" s="3"/>
      <c r="POL19" s="3"/>
      <c r="POM19" s="3"/>
      <c r="PON19" s="3"/>
      <c r="POO19" s="3"/>
      <c r="POP19" s="3"/>
      <c r="POQ19" s="3"/>
      <c r="POR19" s="3"/>
      <c r="POS19" s="3"/>
      <c r="POT19" s="3"/>
      <c r="POU19" s="3"/>
      <c r="POV19" s="3"/>
      <c r="POW19" s="3"/>
      <c r="POX19" s="3"/>
      <c r="POY19" s="3"/>
      <c r="POZ19" s="3"/>
      <c r="PPA19" s="3"/>
      <c r="PPB19" s="3"/>
      <c r="PPC19" s="3"/>
      <c r="PPD19" s="3"/>
      <c r="PPE19" s="3"/>
      <c r="PPF19" s="3"/>
      <c r="PPG19" s="3"/>
      <c r="PPH19" s="3"/>
      <c r="PPI19" s="3"/>
      <c r="PPJ19" s="3"/>
      <c r="PPK19" s="3"/>
      <c r="PPL19" s="3"/>
      <c r="PPM19" s="3"/>
      <c r="PPN19" s="3"/>
      <c r="PPO19" s="3"/>
      <c r="PPP19" s="3"/>
      <c r="PPQ19" s="3"/>
      <c r="PPR19" s="3"/>
      <c r="PPS19" s="3"/>
      <c r="PPT19" s="3"/>
      <c r="PPU19" s="3"/>
      <c r="PPV19" s="3"/>
      <c r="PPW19" s="3"/>
      <c r="PPX19" s="3"/>
      <c r="PPY19" s="3"/>
      <c r="PPZ19" s="3"/>
      <c r="PQA19" s="3"/>
      <c r="PQB19" s="3"/>
      <c r="PQC19" s="3"/>
      <c r="PQD19" s="3"/>
      <c r="PQE19" s="3"/>
      <c r="PQF19" s="3"/>
      <c r="PQG19" s="3"/>
      <c r="PQH19" s="3"/>
      <c r="PQI19" s="3"/>
      <c r="PQJ19" s="3"/>
      <c r="PQK19" s="3"/>
      <c r="PQL19" s="3"/>
      <c r="PQM19" s="3"/>
      <c r="PQN19" s="3"/>
      <c r="PQO19" s="3"/>
      <c r="PQP19" s="3"/>
      <c r="PQQ19" s="3"/>
      <c r="PQR19" s="3"/>
      <c r="PQS19" s="3"/>
      <c r="PQT19" s="3"/>
      <c r="PQU19" s="3"/>
      <c r="PQV19" s="3"/>
      <c r="PQW19" s="3"/>
      <c r="PQX19" s="3"/>
      <c r="PQY19" s="3"/>
      <c r="PQZ19" s="3"/>
      <c r="PRA19" s="3"/>
      <c r="PRB19" s="3"/>
      <c r="PRC19" s="3"/>
      <c r="PRD19" s="3"/>
      <c r="PRE19" s="3"/>
      <c r="PRF19" s="3"/>
      <c r="PRG19" s="3"/>
      <c r="PRH19" s="3"/>
      <c r="PRI19" s="3"/>
      <c r="PRJ19" s="3"/>
      <c r="PRK19" s="3"/>
      <c r="PRL19" s="3"/>
      <c r="PRM19" s="3"/>
      <c r="PRN19" s="3"/>
      <c r="PRO19" s="3"/>
      <c r="PRP19" s="3"/>
      <c r="PRQ19" s="3"/>
      <c r="PRR19" s="3"/>
      <c r="PRS19" s="3"/>
      <c r="PRT19" s="3"/>
      <c r="PRU19" s="3"/>
      <c r="PRV19" s="3"/>
      <c r="PRW19" s="3"/>
      <c r="PRX19" s="3"/>
      <c r="PRY19" s="3"/>
      <c r="PRZ19" s="3"/>
      <c r="PSA19" s="3"/>
      <c r="PSB19" s="3"/>
      <c r="PSC19" s="3"/>
      <c r="PSD19" s="3"/>
      <c r="PSE19" s="3"/>
      <c r="PSF19" s="3"/>
      <c r="PSG19" s="3"/>
      <c r="PSH19" s="3"/>
      <c r="PSI19" s="3"/>
      <c r="PSJ19" s="3"/>
      <c r="PSK19" s="3"/>
      <c r="PSL19" s="3"/>
      <c r="PSM19" s="3"/>
      <c r="PSN19" s="3"/>
      <c r="PSO19" s="3"/>
      <c r="PSP19" s="3"/>
      <c r="PSQ19" s="3"/>
      <c r="PSR19" s="3"/>
      <c r="PSS19" s="3"/>
      <c r="PST19" s="3"/>
      <c r="PSU19" s="3"/>
      <c r="PSV19" s="3"/>
      <c r="PSW19" s="3"/>
      <c r="PSX19" s="3"/>
      <c r="PSY19" s="3"/>
      <c r="PSZ19" s="3"/>
      <c r="PTA19" s="3"/>
      <c r="PTB19" s="3"/>
      <c r="PTC19" s="3"/>
      <c r="PTD19" s="3"/>
      <c r="PTE19" s="3"/>
      <c r="PTF19" s="3"/>
      <c r="PTG19" s="3"/>
      <c r="PTH19" s="3"/>
      <c r="PTI19" s="3"/>
      <c r="PTJ19" s="3"/>
      <c r="PTK19" s="3"/>
      <c r="PTL19" s="3"/>
      <c r="PTM19" s="3"/>
      <c r="PTN19" s="3"/>
      <c r="PTO19" s="3"/>
      <c r="PTP19" s="3"/>
      <c r="PTQ19" s="3"/>
      <c r="PTR19" s="3"/>
      <c r="PTS19" s="3"/>
      <c r="PTT19" s="3"/>
      <c r="PTU19" s="3"/>
      <c r="PTV19" s="3"/>
      <c r="PTW19" s="3"/>
      <c r="PTX19" s="3"/>
      <c r="PTY19" s="3"/>
      <c r="PTZ19" s="3"/>
      <c r="PUA19" s="3"/>
      <c r="PUB19" s="3"/>
      <c r="PUC19" s="3"/>
      <c r="PUD19" s="3"/>
      <c r="PUE19" s="3"/>
      <c r="PUF19" s="3"/>
      <c r="PUG19" s="3"/>
      <c r="PUH19" s="3"/>
      <c r="PUI19" s="3"/>
      <c r="PUJ19" s="3"/>
      <c r="PUK19" s="3"/>
      <c r="PUL19" s="3"/>
      <c r="PUM19" s="3"/>
      <c r="PUN19" s="3"/>
      <c r="PUO19" s="3"/>
      <c r="PUP19" s="3"/>
      <c r="PUQ19" s="3"/>
      <c r="PUR19" s="3"/>
      <c r="PUS19" s="3"/>
      <c r="PUT19" s="3"/>
      <c r="PUU19" s="3"/>
      <c r="PUV19" s="3"/>
      <c r="PUW19" s="3"/>
      <c r="PUX19" s="3"/>
      <c r="PUY19" s="3"/>
      <c r="PUZ19" s="3"/>
      <c r="PVA19" s="3"/>
      <c r="PVB19" s="3"/>
      <c r="PVC19" s="3"/>
      <c r="PVD19" s="3"/>
      <c r="PVE19" s="3"/>
      <c r="PVF19" s="3"/>
      <c r="PVG19" s="3"/>
      <c r="PVH19" s="3"/>
      <c r="PVI19" s="3"/>
      <c r="PVJ19" s="3"/>
      <c r="PVK19" s="3"/>
      <c r="PVL19" s="3"/>
      <c r="PVM19" s="3"/>
      <c r="PVN19" s="3"/>
      <c r="PVO19" s="3"/>
      <c r="PVP19" s="3"/>
      <c r="PVQ19" s="3"/>
      <c r="PVR19" s="3"/>
      <c r="PVS19" s="3"/>
      <c r="PVT19" s="3"/>
      <c r="PVU19" s="3"/>
      <c r="PVV19" s="3"/>
      <c r="PVW19" s="3"/>
      <c r="PVX19" s="3"/>
      <c r="PVY19" s="3"/>
      <c r="PVZ19" s="3"/>
      <c r="PWA19" s="3"/>
      <c r="PWB19" s="3"/>
      <c r="PWC19" s="3"/>
      <c r="PWD19" s="3"/>
      <c r="PWE19" s="3"/>
      <c r="PWF19" s="3"/>
      <c r="PWG19" s="3"/>
      <c r="PWH19" s="3"/>
      <c r="PWI19" s="3"/>
      <c r="PWJ19" s="3"/>
      <c r="PWK19" s="3"/>
      <c r="PWL19" s="3"/>
      <c r="PWM19" s="3"/>
      <c r="PWN19" s="3"/>
      <c r="PWO19" s="3"/>
      <c r="PWP19" s="3"/>
      <c r="PWQ19" s="3"/>
      <c r="PWR19" s="3"/>
      <c r="PWS19" s="3"/>
      <c r="PWT19" s="3"/>
      <c r="PWU19" s="3"/>
      <c r="PWV19" s="3"/>
      <c r="PWW19" s="3"/>
      <c r="PWX19" s="3"/>
      <c r="PWY19" s="3"/>
      <c r="PWZ19" s="3"/>
      <c r="PXA19" s="3"/>
      <c r="PXB19" s="3"/>
      <c r="PXC19" s="3"/>
      <c r="PXD19" s="3"/>
      <c r="PXE19" s="3"/>
      <c r="PXF19" s="3"/>
      <c r="PXG19" s="3"/>
      <c r="PXH19" s="3"/>
      <c r="PXI19" s="3"/>
      <c r="PXJ19" s="3"/>
      <c r="PXK19" s="3"/>
      <c r="PXL19" s="3"/>
      <c r="PXM19" s="3"/>
      <c r="PXN19" s="3"/>
      <c r="PXO19" s="3"/>
      <c r="PXP19" s="3"/>
      <c r="PXQ19" s="3"/>
      <c r="PXR19" s="3"/>
      <c r="PXS19" s="3"/>
      <c r="PXT19" s="3"/>
      <c r="PXU19" s="3"/>
      <c r="PXV19" s="3"/>
      <c r="PXW19" s="3"/>
      <c r="PXX19" s="3"/>
      <c r="PXY19" s="3"/>
      <c r="PXZ19" s="3"/>
      <c r="PYA19" s="3"/>
      <c r="PYB19" s="3"/>
      <c r="PYC19" s="3"/>
      <c r="PYD19" s="3"/>
      <c r="PYE19" s="3"/>
      <c r="PYF19" s="3"/>
      <c r="PYG19" s="3"/>
      <c r="PYH19" s="3"/>
      <c r="PYI19" s="3"/>
      <c r="PYJ19" s="3"/>
      <c r="PYK19" s="3"/>
      <c r="PYL19" s="3"/>
      <c r="PYM19" s="3"/>
      <c r="PYN19" s="3"/>
      <c r="PYO19" s="3"/>
      <c r="PYP19" s="3"/>
      <c r="PYQ19" s="3"/>
      <c r="PYR19" s="3"/>
      <c r="PYS19" s="3"/>
      <c r="PYT19" s="3"/>
      <c r="PYU19" s="3"/>
      <c r="PYV19" s="3"/>
      <c r="PYW19" s="3"/>
      <c r="PYX19" s="3"/>
      <c r="PYY19" s="3"/>
      <c r="PYZ19" s="3"/>
      <c r="PZA19" s="3"/>
      <c r="PZB19" s="3"/>
      <c r="PZC19" s="3"/>
      <c r="PZD19" s="3"/>
      <c r="PZE19" s="3"/>
      <c r="PZF19" s="3"/>
      <c r="PZG19" s="3"/>
      <c r="PZH19" s="3"/>
      <c r="PZI19" s="3"/>
      <c r="PZJ19" s="3"/>
      <c r="PZK19" s="3"/>
      <c r="PZL19" s="3"/>
      <c r="PZM19" s="3"/>
      <c r="PZN19" s="3"/>
      <c r="PZO19" s="3"/>
      <c r="PZP19" s="3"/>
      <c r="PZQ19" s="3"/>
      <c r="PZR19" s="3"/>
      <c r="PZS19" s="3"/>
      <c r="PZT19" s="3"/>
      <c r="PZU19" s="3"/>
      <c r="PZV19" s="3"/>
      <c r="PZW19" s="3"/>
      <c r="PZX19" s="3"/>
      <c r="PZY19" s="3"/>
      <c r="PZZ19" s="3"/>
      <c r="QAA19" s="3"/>
      <c r="QAB19" s="3"/>
      <c r="QAC19" s="3"/>
      <c r="QAD19" s="3"/>
      <c r="QAE19" s="3"/>
      <c r="QAF19" s="3"/>
      <c r="QAG19" s="3"/>
      <c r="QAH19" s="3"/>
      <c r="QAI19" s="3"/>
      <c r="QAJ19" s="3"/>
      <c r="QAK19" s="3"/>
      <c r="QAL19" s="3"/>
      <c r="QAM19" s="3"/>
      <c r="QAN19" s="3"/>
      <c r="QAO19" s="3"/>
      <c r="QAP19" s="3"/>
      <c r="QAQ19" s="3"/>
      <c r="QAR19" s="3"/>
      <c r="QAS19" s="3"/>
      <c r="QAT19" s="3"/>
      <c r="QAU19" s="3"/>
      <c r="QAV19" s="3"/>
      <c r="QAW19" s="3"/>
      <c r="QAX19" s="3"/>
      <c r="QAY19" s="3"/>
      <c r="QAZ19" s="3"/>
      <c r="QBA19" s="3"/>
      <c r="QBB19" s="3"/>
      <c r="QBC19" s="3"/>
      <c r="QBD19" s="3"/>
      <c r="QBE19" s="3"/>
      <c r="QBF19" s="3"/>
      <c r="QBG19" s="3"/>
      <c r="QBH19" s="3"/>
      <c r="QBI19" s="3"/>
      <c r="QBJ19" s="3"/>
      <c r="QBK19" s="3"/>
      <c r="QBL19" s="3"/>
      <c r="QBM19" s="3"/>
      <c r="QBN19" s="3"/>
      <c r="QBO19" s="3"/>
      <c r="QBP19" s="3"/>
      <c r="QBQ19" s="3"/>
      <c r="QBR19" s="3"/>
      <c r="QBS19" s="3"/>
      <c r="QBT19" s="3"/>
      <c r="QBU19" s="3"/>
      <c r="QBV19" s="3"/>
      <c r="QBW19" s="3"/>
      <c r="QBX19" s="3"/>
      <c r="QBY19" s="3"/>
      <c r="QBZ19" s="3"/>
      <c r="QCA19" s="3"/>
      <c r="QCB19" s="3"/>
      <c r="QCC19" s="3"/>
      <c r="QCD19" s="3"/>
      <c r="QCE19" s="3"/>
      <c r="QCF19" s="3"/>
      <c r="QCG19" s="3"/>
      <c r="QCH19" s="3"/>
      <c r="QCI19" s="3"/>
      <c r="QCJ19" s="3"/>
      <c r="QCK19" s="3"/>
      <c r="QCL19" s="3"/>
      <c r="QCM19" s="3"/>
      <c r="QCN19" s="3"/>
      <c r="QCO19" s="3"/>
      <c r="QCP19" s="3"/>
      <c r="QCQ19" s="3"/>
      <c r="QCR19" s="3"/>
      <c r="QCS19" s="3"/>
      <c r="QCT19" s="3"/>
      <c r="QCU19" s="3"/>
      <c r="QCV19" s="3"/>
      <c r="QCW19" s="3"/>
      <c r="QCX19" s="3"/>
      <c r="QCY19" s="3"/>
      <c r="QCZ19" s="3"/>
      <c r="QDA19" s="3"/>
      <c r="QDB19" s="3"/>
      <c r="QDC19" s="3"/>
      <c r="QDD19" s="3"/>
      <c r="QDE19" s="3"/>
      <c r="QDF19" s="3"/>
      <c r="QDG19" s="3"/>
      <c r="QDH19" s="3"/>
      <c r="QDI19" s="3"/>
      <c r="QDJ19" s="3"/>
      <c r="QDK19" s="3"/>
      <c r="QDL19" s="3"/>
      <c r="QDM19" s="3"/>
      <c r="QDN19" s="3"/>
      <c r="QDO19" s="3"/>
      <c r="QDP19" s="3"/>
      <c r="QDQ19" s="3"/>
      <c r="QDR19" s="3"/>
      <c r="QDS19" s="3"/>
      <c r="QDT19" s="3"/>
      <c r="QDU19" s="3"/>
      <c r="QDV19" s="3"/>
      <c r="QDW19" s="3"/>
      <c r="QDX19" s="3"/>
      <c r="QDY19" s="3"/>
      <c r="QDZ19" s="3"/>
      <c r="QEA19" s="3"/>
      <c r="QEB19" s="3"/>
      <c r="QEC19" s="3"/>
      <c r="QED19" s="3"/>
      <c r="QEE19" s="3"/>
      <c r="QEF19" s="3"/>
      <c r="QEG19" s="3"/>
      <c r="QEH19" s="3"/>
      <c r="QEI19" s="3"/>
      <c r="QEJ19" s="3"/>
      <c r="QEK19" s="3"/>
      <c r="QEL19" s="3"/>
      <c r="QEM19" s="3"/>
      <c r="QEN19" s="3"/>
      <c r="QEO19" s="3"/>
      <c r="QEP19" s="3"/>
      <c r="QEQ19" s="3"/>
      <c r="QER19" s="3"/>
      <c r="QES19" s="3"/>
      <c r="QET19" s="3"/>
      <c r="QEU19" s="3"/>
      <c r="QEV19" s="3"/>
      <c r="QEW19" s="3"/>
      <c r="QEX19" s="3"/>
      <c r="QEY19" s="3"/>
      <c r="QEZ19" s="3"/>
      <c r="QFA19" s="3"/>
      <c r="QFB19" s="3"/>
      <c r="QFC19" s="3"/>
      <c r="QFD19" s="3"/>
      <c r="QFE19" s="3"/>
      <c r="QFF19" s="3"/>
      <c r="QFG19" s="3"/>
      <c r="QFH19" s="3"/>
      <c r="QFI19" s="3"/>
      <c r="QFJ19" s="3"/>
      <c r="QFK19" s="3"/>
      <c r="QFL19" s="3"/>
      <c r="QFM19" s="3"/>
      <c r="QFN19" s="3"/>
      <c r="QFO19" s="3"/>
      <c r="QFP19" s="3"/>
      <c r="QFQ19" s="3"/>
      <c r="QFR19" s="3"/>
      <c r="QFS19" s="3"/>
      <c r="QFT19" s="3"/>
      <c r="QFU19" s="3"/>
      <c r="QFV19" s="3"/>
      <c r="QFW19" s="3"/>
      <c r="QFX19" s="3"/>
      <c r="QFY19" s="3"/>
      <c r="QFZ19" s="3"/>
      <c r="QGA19" s="3"/>
      <c r="QGB19" s="3"/>
      <c r="QGC19" s="3"/>
      <c r="QGD19" s="3"/>
      <c r="QGE19" s="3"/>
      <c r="QGF19" s="3"/>
      <c r="QGG19" s="3"/>
      <c r="QGH19" s="3"/>
      <c r="QGI19" s="3"/>
      <c r="QGJ19" s="3"/>
      <c r="QGK19" s="3"/>
      <c r="QGL19" s="3"/>
      <c r="QGM19" s="3"/>
      <c r="QGN19" s="3"/>
      <c r="QGO19" s="3"/>
      <c r="QGP19" s="3"/>
      <c r="QGQ19" s="3"/>
      <c r="QGR19" s="3"/>
      <c r="QGS19" s="3"/>
      <c r="QGT19" s="3"/>
      <c r="QGU19" s="3"/>
      <c r="QGV19" s="3"/>
      <c r="QGW19" s="3"/>
      <c r="QGX19" s="3"/>
      <c r="QGY19" s="3"/>
      <c r="QGZ19" s="3"/>
      <c r="QHA19" s="3"/>
      <c r="QHB19" s="3"/>
      <c r="QHC19" s="3"/>
      <c r="QHD19" s="3"/>
      <c r="QHE19" s="3"/>
      <c r="QHF19" s="3"/>
      <c r="QHG19" s="3"/>
      <c r="QHH19" s="3"/>
      <c r="QHI19" s="3"/>
      <c r="QHJ19" s="3"/>
      <c r="QHK19" s="3"/>
      <c r="QHL19" s="3"/>
      <c r="QHM19" s="3"/>
      <c r="QHN19" s="3"/>
      <c r="QHO19" s="3"/>
      <c r="QHP19" s="3"/>
      <c r="QHQ19" s="3"/>
      <c r="QHR19" s="3"/>
      <c r="QHS19" s="3"/>
      <c r="QHT19" s="3"/>
      <c r="QHU19" s="3"/>
      <c r="QHV19" s="3"/>
      <c r="QHW19" s="3"/>
      <c r="QHX19" s="3"/>
      <c r="QHY19" s="3"/>
      <c r="QHZ19" s="3"/>
      <c r="QIA19" s="3"/>
      <c r="QIB19" s="3"/>
      <c r="QIC19" s="3"/>
      <c r="QID19" s="3"/>
      <c r="QIE19" s="3"/>
      <c r="QIF19" s="3"/>
      <c r="QIG19" s="3"/>
      <c r="QIH19" s="3"/>
      <c r="QII19" s="3"/>
      <c r="QIJ19" s="3"/>
      <c r="QIK19" s="3"/>
      <c r="QIL19" s="3"/>
      <c r="QIM19" s="3"/>
      <c r="QIN19" s="3"/>
      <c r="QIO19" s="3"/>
      <c r="QIP19" s="3"/>
      <c r="QIQ19" s="3"/>
      <c r="QIR19" s="3"/>
      <c r="QIS19" s="3"/>
      <c r="QIT19" s="3"/>
      <c r="QIU19" s="3"/>
      <c r="QIV19" s="3"/>
      <c r="QIW19" s="3"/>
      <c r="QIX19" s="3"/>
      <c r="QIY19" s="3"/>
      <c r="QIZ19" s="3"/>
      <c r="QJA19" s="3"/>
      <c r="QJB19" s="3"/>
      <c r="QJC19" s="3"/>
      <c r="QJD19" s="3"/>
      <c r="QJE19" s="3"/>
      <c r="QJF19" s="3"/>
      <c r="QJG19" s="3"/>
      <c r="QJH19" s="3"/>
      <c r="QJI19" s="3"/>
      <c r="QJJ19" s="3"/>
      <c r="QJK19" s="3"/>
      <c r="QJL19" s="3"/>
      <c r="QJM19" s="3"/>
      <c r="QJN19" s="3"/>
      <c r="QJO19" s="3"/>
      <c r="QJP19" s="3"/>
      <c r="QJQ19" s="3"/>
      <c r="QJR19" s="3"/>
      <c r="QJS19" s="3"/>
      <c r="QJT19" s="3"/>
      <c r="QJU19" s="3"/>
      <c r="QJV19" s="3"/>
      <c r="QJW19" s="3"/>
      <c r="QJX19" s="3"/>
      <c r="QJY19" s="3"/>
      <c r="QJZ19" s="3"/>
      <c r="QKA19" s="3"/>
      <c r="QKB19" s="3"/>
      <c r="QKC19" s="3"/>
      <c r="QKD19" s="3"/>
      <c r="QKE19" s="3"/>
      <c r="QKF19" s="3"/>
      <c r="QKG19" s="3"/>
      <c r="QKH19" s="3"/>
      <c r="QKI19" s="3"/>
      <c r="QKJ19" s="3"/>
      <c r="QKK19" s="3"/>
      <c r="QKL19" s="3"/>
      <c r="QKM19" s="3"/>
      <c r="QKN19" s="3"/>
      <c r="QKO19" s="3"/>
      <c r="QKP19" s="3"/>
      <c r="QKQ19" s="3"/>
      <c r="QKR19" s="3"/>
      <c r="QKS19" s="3"/>
      <c r="QKT19" s="3"/>
      <c r="QKU19" s="3"/>
      <c r="QKV19" s="3"/>
      <c r="QKW19" s="3"/>
      <c r="QKX19" s="3"/>
      <c r="QKY19" s="3"/>
      <c r="QKZ19" s="3"/>
      <c r="QLA19" s="3"/>
      <c r="QLB19" s="3"/>
      <c r="QLC19" s="3"/>
      <c r="QLD19" s="3"/>
      <c r="QLE19" s="3"/>
      <c r="QLF19" s="3"/>
      <c r="QLG19" s="3"/>
      <c r="QLH19" s="3"/>
      <c r="QLI19" s="3"/>
      <c r="QLJ19" s="3"/>
      <c r="QLK19" s="3"/>
      <c r="QLL19" s="3"/>
      <c r="QLM19" s="3"/>
      <c r="QLN19" s="3"/>
      <c r="QLO19" s="3"/>
      <c r="QLP19" s="3"/>
      <c r="QLQ19" s="3"/>
      <c r="QLR19" s="3"/>
      <c r="QLS19" s="3"/>
      <c r="QLT19" s="3"/>
      <c r="QLU19" s="3"/>
      <c r="QLV19" s="3"/>
      <c r="QLW19" s="3"/>
      <c r="QLX19" s="3"/>
      <c r="QLY19" s="3"/>
      <c r="QLZ19" s="3"/>
      <c r="QMA19" s="3"/>
      <c r="QMB19" s="3"/>
      <c r="QMC19" s="3"/>
      <c r="QMD19" s="3"/>
      <c r="QME19" s="3"/>
      <c r="QMF19" s="3"/>
      <c r="QMG19" s="3"/>
      <c r="QMH19" s="3"/>
      <c r="QMI19" s="3"/>
      <c r="QMJ19" s="3"/>
      <c r="QMK19" s="3"/>
      <c r="QML19" s="3"/>
      <c r="QMM19" s="3"/>
      <c r="QMN19" s="3"/>
      <c r="QMO19" s="3"/>
      <c r="QMP19" s="3"/>
      <c r="QMQ19" s="3"/>
      <c r="QMR19" s="3"/>
      <c r="QMS19" s="3"/>
      <c r="QMT19" s="3"/>
      <c r="QMU19" s="3"/>
      <c r="QMV19" s="3"/>
      <c r="QMW19" s="3"/>
      <c r="QMX19" s="3"/>
      <c r="QMY19" s="3"/>
      <c r="QMZ19" s="3"/>
      <c r="QNA19" s="3"/>
      <c r="QNB19" s="3"/>
      <c r="QNC19" s="3"/>
      <c r="QND19" s="3"/>
      <c r="QNE19" s="3"/>
      <c r="QNF19" s="3"/>
      <c r="QNG19" s="3"/>
      <c r="QNH19" s="3"/>
      <c r="QNI19" s="3"/>
      <c r="QNJ19" s="3"/>
      <c r="QNK19" s="3"/>
      <c r="QNL19" s="3"/>
      <c r="QNM19" s="3"/>
      <c r="QNN19" s="3"/>
      <c r="QNO19" s="3"/>
      <c r="QNP19" s="3"/>
      <c r="QNQ19" s="3"/>
      <c r="QNR19" s="3"/>
      <c r="QNS19" s="3"/>
      <c r="QNT19" s="3"/>
      <c r="QNU19" s="3"/>
      <c r="QNV19" s="3"/>
      <c r="QNW19" s="3"/>
      <c r="QNX19" s="3"/>
      <c r="QNY19" s="3"/>
      <c r="QNZ19" s="3"/>
      <c r="QOA19" s="3"/>
      <c r="QOB19" s="3"/>
      <c r="QOC19" s="3"/>
      <c r="QOD19" s="3"/>
      <c r="QOE19" s="3"/>
      <c r="QOF19" s="3"/>
      <c r="QOG19" s="3"/>
      <c r="QOH19" s="3"/>
      <c r="QOI19" s="3"/>
      <c r="QOJ19" s="3"/>
      <c r="QOK19" s="3"/>
      <c r="QOL19" s="3"/>
      <c r="QOM19" s="3"/>
      <c r="QON19" s="3"/>
      <c r="QOO19" s="3"/>
      <c r="QOP19" s="3"/>
      <c r="QOQ19" s="3"/>
      <c r="QOR19" s="3"/>
      <c r="QOS19" s="3"/>
      <c r="QOT19" s="3"/>
      <c r="QOU19" s="3"/>
      <c r="QOV19" s="3"/>
      <c r="QOW19" s="3"/>
      <c r="QOX19" s="3"/>
      <c r="QOY19" s="3"/>
      <c r="QOZ19" s="3"/>
      <c r="QPA19" s="3"/>
      <c r="QPB19" s="3"/>
      <c r="QPC19" s="3"/>
      <c r="QPD19" s="3"/>
      <c r="QPE19" s="3"/>
      <c r="QPF19" s="3"/>
      <c r="QPG19" s="3"/>
      <c r="QPH19" s="3"/>
      <c r="QPI19" s="3"/>
      <c r="QPJ19" s="3"/>
      <c r="QPK19" s="3"/>
      <c r="QPL19" s="3"/>
      <c r="QPM19" s="3"/>
      <c r="QPN19" s="3"/>
      <c r="QPO19" s="3"/>
      <c r="QPP19" s="3"/>
      <c r="QPQ19" s="3"/>
      <c r="QPR19" s="3"/>
      <c r="QPS19" s="3"/>
      <c r="QPT19" s="3"/>
      <c r="QPU19" s="3"/>
      <c r="QPV19" s="3"/>
      <c r="QPW19" s="3"/>
      <c r="QPX19" s="3"/>
      <c r="QPY19" s="3"/>
      <c r="QPZ19" s="3"/>
      <c r="QQA19" s="3"/>
      <c r="QQB19" s="3"/>
      <c r="QQC19" s="3"/>
      <c r="QQD19" s="3"/>
      <c r="QQE19" s="3"/>
      <c r="QQF19" s="3"/>
      <c r="QQG19" s="3"/>
      <c r="QQH19" s="3"/>
      <c r="QQI19" s="3"/>
      <c r="QQJ19" s="3"/>
      <c r="QQK19" s="3"/>
      <c r="QQL19" s="3"/>
      <c r="QQM19" s="3"/>
      <c r="QQN19" s="3"/>
      <c r="QQO19" s="3"/>
      <c r="QQP19" s="3"/>
      <c r="QQQ19" s="3"/>
      <c r="QQR19" s="3"/>
      <c r="QQS19" s="3"/>
      <c r="QQT19" s="3"/>
      <c r="QQU19" s="3"/>
      <c r="QQV19" s="3"/>
      <c r="QQW19" s="3"/>
      <c r="QQX19" s="3"/>
      <c r="QQY19" s="3"/>
      <c r="QQZ19" s="3"/>
      <c r="QRA19" s="3"/>
      <c r="QRB19" s="3"/>
      <c r="QRC19" s="3"/>
      <c r="QRD19" s="3"/>
      <c r="QRE19" s="3"/>
      <c r="QRF19" s="3"/>
      <c r="QRG19" s="3"/>
      <c r="QRH19" s="3"/>
      <c r="QRI19" s="3"/>
      <c r="QRJ19" s="3"/>
      <c r="QRK19" s="3"/>
      <c r="QRL19" s="3"/>
      <c r="QRM19" s="3"/>
      <c r="QRN19" s="3"/>
      <c r="QRO19" s="3"/>
      <c r="QRP19" s="3"/>
      <c r="QRQ19" s="3"/>
      <c r="QRR19" s="3"/>
      <c r="QRS19" s="3"/>
      <c r="QRT19" s="3"/>
      <c r="QRU19" s="3"/>
      <c r="QRV19" s="3"/>
      <c r="QRW19" s="3"/>
      <c r="QRX19" s="3"/>
      <c r="QRY19" s="3"/>
      <c r="QRZ19" s="3"/>
      <c r="QSA19" s="3"/>
      <c r="QSB19" s="3"/>
      <c r="QSC19" s="3"/>
      <c r="QSD19" s="3"/>
      <c r="QSE19" s="3"/>
      <c r="QSF19" s="3"/>
      <c r="QSG19" s="3"/>
      <c r="QSH19" s="3"/>
      <c r="QSI19" s="3"/>
      <c r="QSJ19" s="3"/>
      <c r="QSK19" s="3"/>
      <c r="QSL19" s="3"/>
      <c r="QSM19" s="3"/>
      <c r="QSN19" s="3"/>
      <c r="QSO19" s="3"/>
      <c r="QSP19" s="3"/>
      <c r="QSQ19" s="3"/>
      <c r="QSR19" s="3"/>
      <c r="QSS19" s="3"/>
      <c r="QST19" s="3"/>
      <c r="QSU19" s="3"/>
      <c r="QSV19" s="3"/>
      <c r="QSW19" s="3"/>
      <c r="QSX19" s="3"/>
      <c r="QSY19" s="3"/>
      <c r="QSZ19" s="3"/>
      <c r="QTA19" s="3"/>
      <c r="QTB19" s="3"/>
      <c r="QTC19" s="3"/>
      <c r="QTD19" s="3"/>
      <c r="QTE19" s="3"/>
      <c r="QTF19" s="3"/>
      <c r="QTG19" s="3"/>
      <c r="QTH19" s="3"/>
      <c r="QTI19" s="3"/>
      <c r="QTJ19" s="3"/>
      <c r="QTK19" s="3"/>
      <c r="QTL19" s="3"/>
      <c r="QTM19" s="3"/>
      <c r="QTN19" s="3"/>
      <c r="QTO19" s="3"/>
      <c r="QTP19" s="3"/>
      <c r="QTQ19" s="3"/>
      <c r="QTR19" s="3"/>
      <c r="QTS19" s="3"/>
      <c r="QTT19" s="3"/>
      <c r="QTU19" s="3"/>
      <c r="QTV19" s="3"/>
      <c r="QTW19" s="3"/>
      <c r="QTX19" s="3"/>
      <c r="QTY19" s="3"/>
      <c r="QTZ19" s="3"/>
      <c r="QUA19" s="3"/>
      <c r="QUB19" s="3"/>
      <c r="QUC19" s="3"/>
      <c r="QUD19" s="3"/>
      <c r="QUE19" s="3"/>
      <c r="QUF19" s="3"/>
      <c r="QUG19" s="3"/>
      <c r="QUH19" s="3"/>
      <c r="QUI19" s="3"/>
      <c r="QUJ19" s="3"/>
      <c r="QUK19" s="3"/>
      <c r="QUL19" s="3"/>
      <c r="QUM19" s="3"/>
      <c r="QUN19" s="3"/>
      <c r="QUO19" s="3"/>
      <c r="QUP19" s="3"/>
      <c r="QUQ19" s="3"/>
      <c r="QUR19" s="3"/>
      <c r="QUS19" s="3"/>
      <c r="QUT19" s="3"/>
      <c r="QUU19" s="3"/>
      <c r="QUV19" s="3"/>
      <c r="QUW19" s="3"/>
      <c r="QUX19" s="3"/>
      <c r="QUY19" s="3"/>
      <c r="QUZ19" s="3"/>
      <c r="QVA19" s="3"/>
      <c r="QVB19" s="3"/>
      <c r="QVC19" s="3"/>
      <c r="QVD19" s="3"/>
      <c r="QVE19" s="3"/>
      <c r="QVF19" s="3"/>
      <c r="QVG19" s="3"/>
      <c r="QVH19" s="3"/>
      <c r="QVI19" s="3"/>
      <c r="QVJ19" s="3"/>
      <c r="QVK19" s="3"/>
      <c r="QVL19" s="3"/>
      <c r="QVM19" s="3"/>
      <c r="QVN19" s="3"/>
      <c r="QVO19" s="3"/>
      <c r="QVP19" s="3"/>
      <c r="QVQ19" s="3"/>
      <c r="QVR19" s="3"/>
      <c r="QVS19" s="3"/>
      <c r="QVT19" s="3"/>
      <c r="QVU19" s="3"/>
      <c r="QVV19" s="3"/>
      <c r="QVW19" s="3"/>
      <c r="QVX19" s="3"/>
      <c r="QVY19" s="3"/>
      <c r="QVZ19" s="3"/>
      <c r="QWA19" s="3"/>
      <c r="QWB19" s="3"/>
      <c r="QWC19" s="3"/>
      <c r="QWD19" s="3"/>
      <c r="QWE19" s="3"/>
      <c r="QWF19" s="3"/>
      <c r="QWG19" s="3"/>
      <c r="QWH19" s="3"/>
      <c r="QWI19" s="3"/>
      <c r="QWJ19" s="3"/>
      <c r="QWK19" s="3"/>
      <c r="QWL19" s="3"/>
      <c r="QWM19" s="3"/>
      <c r="QWN19" s="3"/>
      <c r="QWO19" s="3"/>
      <c r="QWP19" s="3"/>
      <c r="QWQ19" s="3"/>
      <c r="QWR19" s="3"/>
      <c r="QWS19" s="3"/>
      <c r="QWT19" s="3"/>
      <c r="QWU19" s="3"/>
      <c r="QWV19" s="3"/>
      <c r="QWW19" s="3"/>
      <c r="QWX19" s="3"/>
      <c r="QWY19" s="3"/>
      <c r="QWZ19" s="3"/>
      <c r="QXA19" s="3"/>
      <c r="QXB19" s="3"/>
      <c r="QXC19" s="3"/>
      <c r="QXD19" s="3"/>
      <c r="QXE19" s="3"/>
      <c r="QXF19" s="3"/>
      <c r="QXG19" s="3"/>
      <c r="QXH19" s="3"/>
      <c r="QXI19" s="3"/>
      <c r="QXJ19" s="3"/>
      <c r="QXK19" s="3"/>
      <c r="QXL19" s="3"/>
      <c r="QXM19" s="3"/>
      <c r="QXN19" s="3"/>
      <c r="QXO19" s="3"/>
      <c r="QXP19" s="3"/>
      <c r="QXQ19" s="3"/>
      <c r="QXR19" s="3"/>
      <c r="QXS19" s="3"/>
      <c r="QXT19" s="3"/>
      <c r="QXU19" s="3"/>
      <c r="QXV19" s="3"/>
      <c r="QXW19" s="3"/>
      <c r="QXX19" s="3"/>
      <c r="QXY19" s="3"/>
      <c r="QXZ19" s="3"/>
      <c r="QYA19" s="3"/>
      <c r="QYB19" s="3"/>
      <c r="QYC19" s="3"/>
      <c r="QYD19" s="3"/>
      <c r="QYE19" s="3"/>
      <c r="QYF19" s="3"/>
      <c r="QYG19" s="3"/>
      <c r="QYH19" s="3"/>
      <c r="QYI19" s="3"/>
      <c r="QYJ19" s="3"/>
      <c r="QYK19" s="3"/>
      <c r="QYL19" s="3"/>
      <c r="QYM19" s="3"/>
      <c r="QYN19" s="3"/>
      <c r="QYO19" s="3"/>
      <c r="QYP19" s="3"/>
      <c r="QYQ19" s="3"/>
      <c r="QYR19" s="3"/>
      <c r="QYS19" s="3"/>
      <c r="QYT19" s="3"/>
      <c r="QYU19" s="3"/>
      <c r="QYV19" s="3"/>
      <c r="QYW19" s="3"/>
      <c r="QYX19" s="3"/>
      <c r="QYY19" s="3"/>
      <c r="QYZ19" s="3"/>
      <c r="QZA19" s="3"/>
      <c r="QZB19" s="3"/>
      <c r="QZC19" s="3"/>
      <c r="QZD19" s="3"/>
      <c r="QZE19" s="3"/>
      <c r="QZF19" s="3"/>
      <c r="QZG19" s="3"/>
      <c r="QZH19" s="3"/>
      <c r="QZI19" s="3"/>
      <c r="QZJ19" s="3"/>
      <c r="QZK19" s="3"/>
      <c r="QZL19" s="3"/>
      <c r="QZM19" s="3"/>
      <c r="QZN19" s="3"/>
      <c r="QZO19" s="3"/>
      <c r="QZP19" s="3"/>
      <c r="QZQ19" s="3"/>
      <c r="QZR19" s="3"/>
      <c r="QZS19" s="3"/>
      <c r="QZT19" s="3"/>
      <c r="QZU19" s="3"/>
      <c r="QZV19" s="3"/>
      <c r="QZW19" s="3"/>
      <c r="QZX19" s="3"/>
      <c r="QZY19" s="3"/>
      <c r="QZZ19" s="3"/>
      <c r="RAA19" s="3"/>
      <c r="RAB19" s="3"/>
      <c r="RAC19" s="3"/>
      <c r="RAD19" s="3"/>
      <c r="RAE19" s="3"/>
      <c r="RAF19" s="3"/>
      <c r="RAG19" s="3"/>
      <c r="RAH19" s="3"/>
      <c r="RAI19" s="3"/>
      <c r="RAJ19" s="3"/>
      <c r="RAK19" s="3"/>
      <c r="RAL19" s="3"/>
      <c r="RAM19" s="3"/>
      <c r="RAN19" s="3"/>
      <c r="RAO19" s="3"/>
      <c r="RAP19" s="3"/>
      <c r="RAQ19" s="3"/>
      <c r="RAR19" s="3"/>
      <c r="RAS19" s="3"/>
      <c r="RAT19" s="3"/>
      <c r="RAU19" s="3"/>
      <c r="RAV19" s="3"/>
      <c r="RAW19" s="3"/>
      <c r="RAX19" s="3"/>
      <c r="RAY19" s="3"/>
      <c r="RAZ19" s="3"/>
      <c r="RBA19" s="3"/>
      <c r="RBB19" s="3"/>
      <c r="RBC19" s="3"/>
      <c r="RBD19" s="3"/>
      <c r="RBE19" s="3"/>
      <c r="RBF19" s="3"/>
      <c r="RBG19" s="3"/>
      <c r="RBH19" s="3"/>
      <c r="RBI19" s="3"/>
      <c r="RBJ19" s="3"/>
      <c r="RBK19" s="3"/>
      <c r="RBL19" s="3"/>
      <c r="RBM19" s="3"/>
      <c r="RBN19" s="3"/>
      <c r="RBO19" s="3"/>
      <c r="RBP19" s="3"/>
      <c r="RBQ19" s="3"/>
      <c r="RBR19" s="3"/>
      <c r="RBS19" s="3"/>
      <c r="RBT19" s="3"/>
      <c r="RBU19" s="3"/>
      <c r="RBV19" s="3"/>
      <c r="RBW19" s="3"/>
      <c r="RBX19" s="3"/>
      <c r="RBY19" s="3"/>
      <c r="RBZ19" s="3"/>
      <c r="RCA19" s="3"/>
      <c r="RCB19" s="3"/>
      <c r="RCC19" s="3"/>
      <c r="RCD19" s="3"/>
      <c r="RCE19" s="3"/>
      <c r="RCF19" s="3"/>
      <c r="RCG19" s="3"/>
      <c r="RCH19" s="3"/>
      <c r="RCI19" s="3"/>
      <c r="RCJ19" s="3"/>
      <c r="RCK19" s="3"/>
      <c r="RCL19" s="3"/>
      <c r="RCM19" s="3"/>
      <c r="RCN19" s="3"/>
      <c r="RCO19" s="3"/>
      <c r="RCP19" s="3"/>
      <c r="RCQ19" s="3"/>
      <c r="RCR19" s="3"/>
      <c r="RCS19" s="3"/>
      <c r="RCT19" s="3"/>
      <c r="RCU19" s="3"/>
      <c r="RCV19" s="3"/>
      <c r="RCW19" s="3"/>
      <c r="RCX19" s="3"/>
      <c r="RCY19" s="3"/>
      <c r="RCZ19" s="3"/>
      <c r="RDA19" s="3"/>
      <c r="RDB19" s="3"/>
      <c r="RDC19" s="3"/>
      <c r="RDD19" s="3"/>
      <c r="RDE19" s="3"/>
      <c r="RDF19" s="3"/>
      <c r="RDG19" s="3"/>
      <c r="RDH19" s="3"/>
      <c r="RDI19" s="3"/>
      <c r="RDJ19" s="3"/>
      <c r="RDK19" s="3"/>
      <c r="RDL19" s="3"/>
      <c r="RDM19" s="3"/>
      <c r="RDN19" s="3"/>
      <c r="RDO19" s="3"/>
      <c r="RDP19" s="3"/>
      <c r="RDQ19" s="3"/>
      <c r="RDR19" s="3"/>
      <c r="RDS19" s="3"/>
      <c r="RDT19" s="3"/>
      <c r="RDU19" s="3"/>
      <c r="RDV19" s="3"/>
      <c r="RDW19" s="3"/>
      <c r="RDX19" s="3"/>
      <c r="RDY19" s="3"/>
      <c r="RDZ19" s="3"/>
      <c r="REA19" s="3"/>
      <c r="REB19" s="3"/>
      <c r="REC19" s="3"/>
      <c r="RED19" s="3"/>
      <c r="REE19" s="3"/>
      <c r="REF19" s="3"/>
      <c r="REG19" s="3"/>
      <c r="REH19" s="3"/>
      <c r="REI19" s="3"/>
      <c r="REJ19" s="3"/>
      <c r="REK19" s="3"/>
      <c r="REL19" s="3"/>
      <c r="REM19" s="3"/>
      <c r="REN19" s="3"/>
      <c r="REO19" s="3"/>
      <c r="REP19" s="3"/>
      <c r="REQ19" s="3"/>
      <c r="RER19" s="3"/>
      <c r="RES19" s="3"/>
      <c r="RET19" s="3"/>
      <c r="REU19" s="3"/>
      <c r="REV19" s="3"/>
      <c r="REW19" s="3"/>
      <c r="REX19" s="3"/>
      <c r="REY19" s="3"/>
      <c r="REZ19" s="3"/>
      <c r="RFA19" s="3"/>
      <c r="RFB19" s="3"/>
      <c r="RFC19" s="3"/>
      <c r="RFD19" s="3"/>
      <c r="RFE19" s="3"/>
      <c r="RFF19" s="3"/>
      <c r="RFG19" s="3"/>
      <c r="RFH19" s="3"/>
      <c r="RFI19" s="3"/>
      <c r="RFJ19" s="3"/>
      <c r="RFK19" s="3"/>
      <c r="RFL19" s="3"/>
      <c r="RFM19" s="3"/>
      <c r="RFN19" s="3"/>
      <c r="RFO19" s="3"/>
      <c r="RFP19" s="3"/>
      <c r="RFQ19" s="3"/>
      <c r="RFR19" s="3"/>
      <c r="RFS19" s="3"/>
      <c r="RFT19" s="3"/>
      <c r="RFU19" s="3"/>
      <c r="RFV19" s="3"/>
      <c r="RFW19" s="3"/>
      <c r="RFX19" s="3"/>
      <c r="RFY19" s="3"/>
      <c r="RFZ19" s="3"/>
      <c r="RGA19" s="3"/>
      <c r="RGB19" s="3"/>
      <c r="RGC19" s="3"/>
      <c r="RGD19" s="3"/>
      <c r="RGE19" s="3"/>
      <c r="RGF19" s="3"/>
      <c r="RGG19" s="3"/>
      <c r="RGH19" s="3"/>
      <c r="RGI19" s="3"/>
      <c r="RGJ19" s="3"/>
      <c r="RGK19" s="3"/>
      <c r="RGL19" s="3"/>
      <c r="RGM19" s="3"/>
      <c r="RGN19" s="3"/>
      <c r="RGO19" s="3"/>
      <c r="RGP19" s="3"/>
      <c r="RGQ19" s="3"/>
      <c r="RGR19" s="3"/>
      <c r="RGS19" s="3"/>
      <c r="RGT19" s="3"/>
      <c r="RGU19" s="3"/>
      <c r="RGV19" s="3"/>
      <c r="RGW19" s="3"/>
      <c r="RGX19" s="3"/>
      <c r="RGY19" s="3"/>
      <c r="RGZ19" s="3"/>
      <c r="RHA19" s="3"/>
      <c r="RHB19" s="3"/>
      <c r="RHC19" s="3"/>
      <c r="RHD19" s="3"/>
      <c r="RHE19" s="3"/>
      <c r="RHF19" s="3"/>
      <c r="RHG19" s="3"/>
      <c r="RHH19" s="3"/>
      <c r="RHI19" s="3"/>
      <c r="RHJ19" s="3"/>
      <c r="RHK19" s="3"/>
      <c r="RHL19" s="3"/>
      <c r="RHM19" s="3"/>
      <c r="RHN19" s="3"/>
      <c r="RHO19" s="3"/>
      <c r="RHP19" s="3"/>
      <c r="RHQ19" s="3"/>
      <c r="RHR19" s="3"/>
      <c r="RHS19" s="3"/>
      <c r="RHT19" s="3"/>
      <c r="RHU19" s="3"/>
      <c r="RHV19" s="3"/>
      <c r="RHW19" s="3"/>
      <c r="RHX19" s="3"/>
      <c r="RHY19" s="3"/>
      <c r="RHZ19" s="3"/>
      <c r="RIA19" s="3"/>
      <c r="RIB19" s="3"/>
      <c r="RIC19" s="3"/>
      <c r="RID19" s="3"/>
      <c r="RIE19" s="3"/>
      <c r="RIF19" s="3"/>
      <c r="RIG19" s="3"/>
      <c r="RIH19" s="3"/>
      <c r="RII19" s="3"/>
      <c r="RIJ19" s="3"/>
      <c r="RIK19" s="3"/>
      <c r="RIL19" s="3"/>
      <c r="RIM19" s="3"/>
      <c r="RIN19" s="3"/>
      <c r="RIO19" s="3"/>
      <c r="RIP19" s="3"/>
      <c r="RIQ19" s="3"/>
      <c r="RIR19" s="3"/>
      <c r="RIS19" s="3"/>
      <c r="RIT19" s="3"/>
      <c r="RIU19" s="3"/>
      <c r="RIV19" s="3"/>
      <c r="RIW19" s="3"/>
      <c r="RIX19" s="3"/>
      <c r="RIY19" s="3"/>
      <c r="RIZ19" s="3"/>
      <c r="RJA19" s="3"/>
      <c r="RJB19" s="3"/>
      <c r="RJC19" s="3"/>
      <c r="RJD19" s="3"/>
      <c r="RJE19" s="3"/>
      <c r="RJF19" s="3"/>
      <c r="RJG19" s="3"/>
      <c r="RJH19" s="3"/>
      <c r="RJI19" s="3"/>
      <c r="RJJ19" s="3"/>
      <c r="RJK19" s="3"/>
      <c r="RJL19" s="3"/>
      <c r="RJM19" s="3"/>
      <c r="RJN19" s="3"/>
      <c r="RJO19" s="3"/>
      <c r="RJP19" s="3"/>
      <c r="RJQ19" s="3"/>
      <c r="RJR19" s="3"/>
      <c r="RJS19" s="3"/>
      <c r="RJT19" s="3"/>
      <c r="RJU19" s="3"/>
      <c r="RJV19" s="3"/>
      <c r="RJW19" s="3"/>
      <c r="RJX19" s="3"/>
      <c r="RJY19" s="3"/>
      <c r="RJZ19" s="3"/>
      <c r="RKA19" s="3"/>
      <c r="RKB19" s="3"/>
      <c r="RKC19" s="3"/>
      <c r="RKD19" s="3"/>
      <c r="RKE19" s="3"/>
      <c r="RKF19" s="3"/>
      <c r="RKG19" s="3"/>
      <c r="RKH19" s="3"/>
      <c r="RKI19" s="3"/>
      <c r="RKJ19" s="3"/>
      <c r="RKK19" s="3"/>
      <c r="RKL19" s="3"/>
      <c r="RKM19" s="3"/>
      <c r="RKN19" s="3"/>
      <c r="RKO19" s="3"/>
      <c r="RKP19" s="3"/>
      <c r="RKQ19" s="3"/>
      <c r="RKR19" s="3"/>
      <c r="RKS19" s="3"/>
      <c r="RKT19" s="3"/>
      <c r="RKU19" s="3"/>
      <c r="RKV19" s="3"/>
      <c r="RKW19" s="3"/>
      <c r="RKX19" s="3"/>
      <c r="RKY19" s="3"/>
      <c r="RKZ19" s="3"/>
      <c r="RLA19" s="3"/>
      <c r="RLB19" s="3"/>
      <c r="RLC19" s="3"/>
      <c r="RLD19" s="3"/>
      <c r="RLE19" s="3"/>
      <c r="RLF19" s="3"/>
      <c r="RLG19" s="3"/>
      <c r="RLH19" s="3"/>
      <c r="RLI19" s="3"/>
      <c r="RLJ19" s="3"/>
      <c r="RLK19" s="3"/>
      <c r="RLL19" s="3"/>
      <c r="RLM19" s="3"/>
      <c r="RLN19" s="3"/>
      <c r="RLO19" s="3"/>
      <c r="RLP19" s="3"/>
      <c r="RLQ19" s="3"/>
      <c r="RLR19" s="3"/>
      <c r="RLS19" s="3"/>
      <c r="RLT19" s="3"/>
      <c r="RLU19" s="3"/>
      <c r="RLV19" s="3"/>
      <c r="RLW19" s="3"/>
      <c r="RLX19" s="3"/>
      <c r="RLY19" s="3"/>
      <c r="RLZ19" s="3"/>
      <c r="RMA19" s="3"/>
      <c r="RMB19" s="3"/>
      <c r="RMC19" s="3"/>
      <c r="RMD19" s="3"/>
      <c r="RME19" s="3"/>
      <c r="RMF19" s="3"/>
      <c r="RMG19" s="3"/>
      <c r="RMH19" s="3"/>
      <c r="RMI19" s="3"/>
      <c r="RMJ19" s="3"/>
      <c r="RMK19" s="3"/>
      <c r="RML19" s="3"/>
      <c r="RMM19" s="3"/>
      <c r="RMN19" s="3"/>
      <c r="RMO19" s="3"/>
      <c r="RMP19" s="3"/>
      <c r="RMQ19" s="3"/>
      <c r="RMR19" s="3"/>
      <c r="RMS19" s="3"/>
      <c r="RMT19" s="3"/>
      <c r="RMU19" s="3"/>
      <c r="RMV19" s="3"/>
      <c r="RMW19" s="3"/>
      <c r="RMX19" s="3"/>
      <c r="RMY19" s="3"/>
      <c r="RMZ19" s="3"/>
      <c r="RNA19" s="3"/>
      <c r="RNB19" s="3"/>
      <c r="RNC19" s="3"/>
      <c r="RND19" s="3"/>
      <c r="RNE19" s="3"/>
      <c r="RNF19" s="3"/>
      <c r="RNG19" s="3"/>
      <c r="RNH19" s="3"/>
      <c r="RNI19" s="3"/>
      <c r="RNJ19" s="3"/>
      <c r="RNK19" s="3"/>
      <c r="RNL19" s="3"/>
      <c r="RNM19" s="3"/>
      <c r="RNN19" s="3"/>
      <c r="RNO19" s="3"/>
      <c r="RNP19" s="3"/>
      <c r="RNQ19" s="3"/>
      <c r="RNR19" s="3"/>
      <c r="RNS19" s="3"/>
      <c r="RNT19" s="3"/>
      <c r="RNU19" s="3"/>
      <c r="RNV19" s="3"/>
      <c r="RNW19" s="3"/>
      <c r="RNX19" s="3"/>
      <c r="RNY19" s="3"/>
      <c r="RNZ19" s="3"/>
      <c r="ROA19" s="3"/>
      <c r="ROB19" s="3"/>
      <c r="ROC19" s="3"/>
      <c r="ROD19" s="3"/>
      <c r="ROE19" s="3"/>
      <c r="ROF19" s="3"/>
      <c r="ROG19" s="3"/>
      <c r="ROH19" s="3"/>
      <c r="ROI19" s="3"/>
      <c r="ROJ19" s="3"/>
      <c r="ROK19" s="3"/>
      <c r="ROL19" s="3"/>
      <c r="ROM19" s="3"/>
      <c r="RON19" s="3"/>
      <c r="ROO19" s="3"/>
      <c r="ROP19" s="3"/>
      <c r="ROQ19" s="3"/>
      <c r="ROR19" s="3"/>
      <c r="ROS19" s="3"/>
      <c r="ROT19" s="3"/>
      <c r="ROU19" s="3"/>
      <c r="ROV19" s="3"/>
      <c r="ROW19" s="3"/>
      <c r="ROX19" s="3"/>
      <c r="ROY19" s="3"/>
      <c r="ROZ19" s="3"/>
      <c r="RPA19" s="3"/>
      <c r="RPB19" s="3"/>
      <c r="RPC19" s="3"/>
      <c r="RPD19" s="3"/>
      <c r="RPE19" s="3"/>
      <c r="RPF19" s="3"/>
      <c r="RPG19" s="3"/>
      <c r="RPH19" s="3"/>
      <c r="RPI19" s="3"/>
      <c r="RPJ19" s="3"/>
      <c r="RPK19" s="3"/>
      <c r="RPL19" s="3"/>
      <c r="RPM19" s="3"/>
      <c r="RPN19" s="3"/>
      <c r="RPO19" s="3"/>
      <c r="RPP19" s="3"/>
      <c r="RPQ19" s="3"/>
      <c r="RPR19" s="3"/>
      <c r="RPS19" s="3"/>
      <c r="RPT19" s="3"/>
      <c r="RPU19" s="3"/>
      <c r="RPV19" s="3"/>
      <c r="RPW19" s="3"/>
      <c r="RPX19" s="3"/>
      <c r="RPY19" s="3"/>
      <c r="RPZ19" s="3"/>
      <c r="RQA19" s="3"/>
      <c r="RQB19" s="3"/>
      <c r="RQC19" s="3"/>
      <c r="RQD19" s="3"/>
      <c r="RQE19" s="3"/>
      <c r="RQF19" s="3"/>
      <c r="RQG19" s="3"/>
      <c r="RQH19" s="3"/>
      <c r="RQI19" s="3"/>
      <c r="RQJ19" s="3"/>
      <c r="RQK19" s="3"/>
      <c r="RQL19" s="3"/>
      <c r="RQM19" s="3"/>
      <c r="RQN19" s="3"/>
      <c r="RQO19" s="3"/>
      <c r="RQP19" s="3"/>
      <c r="RQQ19" s="3"/>
      <c r="RQR19" s="3"/>
      <c r="RQS19" s="3"/>
      <c r="RQT19" s="3"/>
      <c r="RQU19" s="3"/>
      <c r="RQV19" s="3"/>
      <c r="RQW19" s="3"/>
      <c r="RQX19" s="3"/>
      <c r="RQY19" s="3"/>
      <c r="RQZ19" s="3"/>
      <c r="RRA19" s="3"/>
      <c r="RRB19" s="3"/>
      <c r="RRC19" s="3"/>
      <c r="RRD19" s="3"/>
      <c r="RRE19" s="3"/>
      <c r="RRF19" s="3"/>
      <c r="RRG19" s="3"/>
      <c r="RRH19" s="3"/>
      <c r="RRI19" s="3"/>
      <c r="RRJ19" s="3"/>
      <c r="RRK19" s="3"/>
      <c r="RRL19" s="3"/>
      <c r="RRM19" s="3"/>
      <c r="RRN19" s="3"/>
      <c r="RRO19" s="3"/>
      <c r="RRP19" s="3"/>
      <c r="RRQ19" s="3"/>
      <c r="RRR19" s="3"/>
      <c r="RRS19" s="3"/>
      <c r="RRT19" s="3"/>
      <c r="RRU19" s="3"/>
      <c r="RRV19" s="3"/>
      <c r="RRW19" s="3"/>
      <c r="RRX19" s="3"/>
      <c r="RRY19" s="3"/>
      <c r="RRZ19" s="3"/>
      <c r="RSA19" s="3"/>
      <c r="RSB19" s="3"/>
      <c r="RSC19" s="3"/>
      <c r="RSD19" s="3"/>
      <c r="RSE19" s="3"/>
      <c r="RSF19" s="3"/>
      <c r="RSG19" s="3"/>
      <c r="RSH19" s="3"/>
      <c r="RSI19" s="3"/>
      <c r="RSJ19" s="3"/>
      <c r="RSK19" s="3"/>
      <c r="RSL19" s="3"/>
      <c r="RSM19" s="3"/>
      <c r="RSN19" s="3"/>
      <c r="RSO19" s="3"/>
      <c r="RSP19" s="3"/>
      <c r="RSQ19" s="3"/>
      <c r="RSR19" s="3"/>
      <c r="RSS19" s="3"/>
      <c r="RST19" s="3"/>
      <c r="RSU19" s="3"/>
      <c r="RSV19" s="3"/>
      <c r="RSW19" s="3"/>
      <c r="RSX19" s="3"/>
      <c r="RSY19" s="3"/>
      <c r="RSZ19" s="3"/>
      <c r="RTA19" s="3"/>
      <c r="RTB19" s="3"/>
      <c r="RTC19" s="3"/>
      <c r="RTD19" s="3"/>
      <c r="RTE19" s="3"/>
      <c r="RTF19" s="3"/>
      <c r="RTG19" s="3"/>
      <c r="RTH19" s="3"/>
      <c r="RTI19" s="3"/>
      <c r="RTJ19" s="3"/>
      <c r="RTK19" s="3"/>
      <c r="RTL19" s="3"/>
      <c r="RTM19" s="3"/>
      <c r="RTN19" s="3"/>
      <c r="RTO19" s="3"/>
      <c r="RTP19" s="3"/>
      <c r="RTQ19" s="3"/>
      <c r="RTR19" s="3"/>
      <c r="RTS19" s="3"/>
      <c r="RTT19" s="3"/>
      <c r="RTU19" s="3"/>
      <c r="RTV19" s="3"/>
      <c r="RTW19" s="3"/>
      <c r="RTX19" s="3"/>
      <c r="RTY19" s="3"/>
      <c r="RTZ19" s="3"/>
      <c r="RUA19" s="3"/>
      <c r="RUB19" s="3"/>
      <c r="RUC19" s="3"/>
      <c r="RUD19" s="3"/>
      <c r="RUE19" s="3"/>
      <c r="RUF19" s="3"/>
      <c r="RUG19" s="3"/>
      <c r="RUH19" s="3"/>
      <c r="RUI19" s="3"/>
      <c r="RUJ19" s="3"/>
      <c r="RUK19" s="3"/>
      <c r="RUL19" s="3"/>
      <c r="RUM19" s="3"/>
      <c r="RUN19" s="3"/>
      <c r="RUO19" s="3"/>
      <c r="RUP19" s="3"/>
      <c r="RUQ19" s="3"/>
      <c r="RUR19" s="3"/>
      <c r="RUS19" s="3"/>
      <c r="RUT19" s="3"/>
      <c r="RUU19" s="3"/>
      <c r="RUV19" s="3"/>
      <c r="RUW19" s="3"/>
      <c r="RUX19" s="3"/>
      <c r="RUY19" s="3"/>
      <c r="RUZ19" s="3"/>
      <c r="RVA19" s="3"/>
      <c r="RVB19" s="3"/>
      <c r="RVC19" s="3"/>
      <c r="RVD19" s="3"/>
      <c r="RVE19" s="3"/>
      <c r="RVF19" s="3"/>
      <c r="RVG19" s="3"/>
      <c r="RVH19" s="3"/>
      <c r="RVI19" s="3"/>
      <c r="RVJ19" s="3"/>
      <c r="RVK19" s="3"/>
      <c r="RVL19" s="3"/>
      <c r="RVM19" s="3"/>
      <c r="RVN19" s="3"/>
      <c r="RVO19" s="3"/>
      <c r="RVP19" s="3"/>
      <c r="RVQ19" s="3"/>
      <c r="RVR19" s="3"/>
      <c r="RVS19" s="3"/>
      <c r="RVT19" s="3"/>
      <c r="RVU19" s="3"/>
      <c r="RVV19" s="3"/>
      <c r="RVW19" s="3"/>
      <c r="RVX19" s="3"/>
      <c r="RVY19" s="3"/>
      <c r="RVZ19" s="3"/>
      <c r="RWA19" s="3"/>
      <c r="RWB19" s="3"/>
      <c r="RWC19" s="3"/>
      <c r="RWD19" s="3"/>
      <c r="RWE19" s="3"/>
      <c r="RWF19" s="3"/>
      <c r="RWG19" s="3"/>
      <c r="RWH19" s="3"/>
      <c r="RWI19" s="3"/>
      <c r="RWJ19" s="3"/>
      <c r="RWK19" s="3"/>
      <c r="RWL19" s="3"/>
      <c r="RWM19" s="3"/>
      <c r="RWN19" s="3"/>
      <c r="RWO19" s="3"/>
      <c r="RWP19" s="3"/>
      <c r="RWQ19" s="3"/>
      <c r="RWR19" s="3"/>
      <c r="RWS19" s="3"/>
      <c r="RWT19" s="3"/>
      <c r="RWU19" s="3"/>
      <c r="RWV19" s="3"/>
      <c r="RWW19" s="3"/>
      <c r="RWX19" s="3"/>
      <c r="RWY19" s="3"/>
      <c r="RWZ19" s="3"/>
      <c r="RXA19" s="3"/>
      <c r="RXB19" s="3"/>
      <c r="RXC19" s="3"/>
      <c r="RXD19" s="3"/>
      <c r="RXE19" s="3"/>
      <c r="RXF19" s="3"/>
      <c r="RXG19" s="3"/>
      <c r="RXH19" s="3"/>
      <c r="RXI19" s="3"/>
      <c r="RXJ19" s="3"/>
      <c r="RXK19" s="3"/>
      <c r="RXL19" s="3"/>
      <c r="RXM19" s="3"/>
      <c r="RXN19" s="3"/>
      <c r="RXO19" s="3"/>
      <c r="RXP19" s="3"/>
      <c r="RXQ19" s="3"/>
      <c r="RXR19" s="3"/>
      <c r="RXS19" s="3"/>
      <c r="RXT19" s="3"/>
      <c r="RXU19" s="3"/>
      <c r="RXV19" s="3"/>
      <c r="RXW19" s="3"/>
      <c r="RXX19" s="3"/>
      <c r="RXY19" s="3"/>
      <c r="RXZ19" s="3"/>
      <c r="RYA19" s="3"/>
      <c r="RYB19" s="3"/>
      <c r="RYC19" s="3"/>
      <c r="RYD19" s="3"/>
      <c r="RYE19" s="3"/>
      <c r="RYF19" s="3"/>
      <c r="RYG19" s="3"/>
      <c r="RYH19" s="3"/>
      <c r="RYI19" s="3"/>
      <c r="RYJ19" s="3"/>
      <c r="RYK19" s="3"/>
      <c r="RYL19" s="3"/>
      <c r="RYM19" s="3"/>
      <c r="RYN19" s="3"/>
      <c r="RYO19" s="3"/>
      <c r="RYP19" s="3"/>
      <c r="RYQ19" s="3"/>
      <c r="RYR19" s="3"/>
      <c r="RYS19" s="3"/>
      <c r="RYT19" s="3"/>
      <c r="RYU19" s="3"/>
      <c r="RYV19" s="3"/>
      <c r="RYW19" s="3"/>
      <c r="RYX19" s="3"/>
      <c r="RYY19" s="3"/>
      <c r="RYZ19" s="3"/>
      <c r="RZA19" s="3"/>
      <c r="RZB19" s="3"/>
      <c r="RZC19" s="3"/>
      <c r="RZD19" s="3"/>
      <c r="RZE19" s="3"/>
      <c r="RZF19" s="3"/>
      <c r="RZG19" s="3"/>
      <c r="RZH19" s="3"/>
      <c r="RZI19" s="3"/>
      <c r="RZJ19" s="3"/>
      <c r="RZK19" s="3"/>
      <c r="RZL19" s="3"/>
      <c r="RZM19" s="3"/>
      <c r="RZN19" s="3"/>
      <c r="RZO19" s="3"/>
      <c r="RZP19" s="3"/>
      <c r="RZQ19" s="3"/>
      <c r="RZR19" s="3"/>
      <c r="RZS19" s="3"/>
      <c r="RZT19" s="3"/>
      <c r="RZU19" s="3"/>
      <c r="RZV19" s="3"/>
      <c r="RZW19" s="3"/>
      <c r="RZX19" s="3"/>
      <c r="RZY19" s="3"/>
      <c r="RZZ19" s="3"/>
      <c r="SAA19" s="3"/>
      <c r="SAB19" s="3"/>
      <c r="SAC19" s="3"/>
      <c r="SAD19" s="3"/>
      <c r="SAE19" s="3"/>
      <c r="SAF19" s="3"/>
      <c r="SAG19" s="3"/>
      <c r="SAH19" s="3"/>
      <c r="SAI19" s="3"/>
      <c r="SAJ19" s="3"/>
      <c r="SAK19" s="3"/>
      <c r="SAL19" s="3"/>
      <c r="SAM19" s="3"/>
      <c r="SAN19" s="3"/>
      <c r="SAO19" s="3"/>
      <c r="SAP19" s="3"/>
      <c r="SAQ19" s="3"/>
      <c r="SAR19" s="3"/>
      <c r="SAS19" s="3"/>
      <c r="SAT19" s="3"/>
      <c r="SAU19" s="3"/>
      <c r="SAV19" s="3"/>
      <c r="SAW19" s="3"/>
      <c r="SAX19" s="3"/>
      <c r="SAY19" s="3"/>
      <c r="SAZ19" s="3"/>
      <c r="SBA19" s="3"/>
      <c r="SBB19" s="3"/>
      <c r="SBC19" s="3"/>
      <c r="SBD19" s="3"/>
      <c r="SBE19" s="3"/>
      <c r="SBF19" s="3"/>
      <c r="SBG19" s="3"/>
      <c r="SBH19" s="3"/>
      <c r="SBI19" s="3"/>
      <c r="SBJ19" s="3"/>
      <c r="SBK19" s="3"/>
      <c r="SBL19" s="3"/>
      <c r="SBM19" s="3"/>
      <c r="SBN19" s="3"/>
      <c r="SBO19" s="3"/>
      <c r="SBP19" s="3"/>
      <c r="SBQ19" s="3"/>
      <c r="SBR19" s="3"/>
      <c r="SBS19" s="3"/>
      <c r="SBT19" s="3"/>
      <c r="SBU19" s="3"/>
      <c r="SBV19" s="3"/>
      <c r="SBW19" s="3"/>
      <c r="SBX19" s="3"/>
      <c r="SBY19" s="3"/>
      <c r="SBZ19" s="3"/>
      <c r="SCA19" s="3"/>
      <c r="SCB19" s="3"/>
      <c r="SCC19" s="3"/>
      <c r="SCD19" s="3"/>
      <c r="SCE19" s="3"/>
      <c r="SCF19" s="3"/>
      <c r="SCG19" s="3"/>
      <c r="SCH19" s="3"/>
      <c r="SCI19" s="3"/>
      <c r="SCJ19" s="3"/>
      <c r="SCK19" s="3"/>
      <c r="SCL19" s="3"/>
      <c r="SCM19" s="3"/>
      <c r="SCN19" s="3"/>
      <c r="SCO19" s="3"/>
      <c r="SCP19" s="3"/>
      <c r="SCQ19" s="3"/>
      <c r="SCR19" s="3"/>
      <c r="SCS19" s="3"/>
      <c r="SCT19" s="3"/>
      <c r="SCU19" s="3"/>
      <c r="SCV19" s="3"/>
      <c r="SCW19" s="3"/>
      <c r="SCX19" s="3"/>
      <c r="SCY19" s="3"/>
      <c r="SCZ19" s="3"/>
      <c r="SDA19" s="3"/>
      <c r="SDB19" s="3"/>
      <c r="SDC19" s="3"/>
      <c r="SDD19" s="3"/>
      <c r="SDE19" s="3"/>
      <c r="SDF19" s="3"/>
      <c r="SDG19" s="3"/>
      <c r="SDH19" s="3"/>
      <c r="SDI19" s="3"/>
      <c r="SDJ19" s="3"/>
      <c r="SDK19" s="3"/>
      <c r="SDL19" s="3"/>
      <c r="SDM19" s="3"/>
      <c r="SDN19" s="3"/>
      <c r="SDO19" s="3"/>
      <c r="SDP19" s="3"/>
      <c r="SDQ19" s="3"/>
      <c r="SDR19" s="3"/>
      <c r="SDS19" s="3"/>
      <c r="SDT19" s="3"/>
      <c r="SDU19" s="3"/>
      <c r="SDV19" s="3"/>
      <c r="SDW19" s="3"/>
      <c r="SDX19" s="3"/>
      <c r="SDY19" s="3"/>
      <c r="SDZ19" s="3"/>
      <c r="SEA19" s="3"/>
      <c r="SEB19" s="3"/>
      <c r="SEC19" s="3"/>
      <c r="SED19" s="3"/>
      <c r="SEE19" s="3"/>
      <c r="SEF19" s="3"/>
      <c r="SEG19" s="3"/>
      <c r="SEH19" s="3"/>
      <c r="SEI19" s="3"/>
      <c r="SEJ19" s="3"/>
      <c r="SEK19" s="3"/>
      <c r="SEL19" s="3"/>
      <c r="SEM19" s="3"/>
      <c r="SEN19" s="3"/>
      <c r="SEO19" s="3"/>
      <c r="SEP19" s="3"/>
      <c r="SEQ19" s="3"/>
      <c r="SER19" s="3"/>
      <c r="SES19" s="3"/>
      <c r="SET19" s="3"/>
      <c r="SEU19" s="3"/>
      <c r="SEV19" s="3"/>
      <c r="SEW19" s="3"/>
      <c r="SEX19" s="3"/>
      <c r="SEY19" s="3"/>
      <c r="SEZ19" s="3"/>
      <c r="SFA19" s="3"/>
      <c r="SFB19" s="3"/>
      <c r="SFC19" s="3"/>
      <c r="SFD19" s="3"/>
      <c r="SFE19" s="3"/>
      <c r="SFF19" s="3"/>
      <c r="SFG19" s="3"/>
      <c r="SFH19" s="3"/>
      <c r="SFI19" s="3"/>
      <c r="SFJ19" s="3"/>
      <c r="SFK19" s="3"/>
      <c r="SFL19" s="3"/>
      <c r="SFM19" s="3"/>
      <c r="SFN19" s="3"/>
      <c r="SFO19" s="3"/>
      <c r="SFP19" s="3"/>
      <c r="SFQ19" s="3"/>
      <c r="SFR19" s="3"/>
      <c r="SFS19" s="3"/>
      <c r="SFT19" s="3"/>
      <c r="SFU19" s="3"/>
      <c r="SFV19" s="3"/>
      <c r="SFW19" s="3"/>
      <c r="SFX19" s="3"/>
      <c r="SFY19" s="3"/>
      <c r="SFZ19" s="3"/>
      <c r="SGA19" s="3"/>
      <c r="SGB19" s="3"/>
      <c r="SGC19" s="3"/>
      <c r="SGD19" s="3"/>
      <c r="SGE19" s="3"/>
      <c r="SGF19" s="3"/>
      <c r="SGG19" s="3"/>
      <c r="SGH19" s="3"/>
      <c r="SGI19" s="3"/>
      <c r="SGJ19" s="3"/>
      <c r="SGK19" s="3"/>
      <c r="SGL19" s="3"/>
      <c r="SGM19" s="3"/>
      <c r="SGN19" s="3"/>
      <c r="SGO19" s="3"/>
      <c r="SGP19" s="3"/>
      <c r="SGQ19" s="3"/>
      <c r="SGR19" s="3"/>
      <c r="SGS19" s="3"/>
      <c r="SGT19" s="3"/>
      <c r="SGU19" s="3"/>
      <c r="SGV19" s="3"/>
      <c r="SGW19" s="3"/>
      <c r="SGX19" s="3"/>
      <c r="SGY19" s="3"/>
      <c r="SGZ19" s="3"/>
      <c r="SHA19" s="3"/>
      <c r="SHB19" s="3"/>
      <c r="SHC19" s="3"/>
      <c r="SHD19" s="3"/>
      <c r="SHE19" s="3"/>
      <c r="SHF19" s="3"/>
      <c r="SHG19" s="3"/>
      <c r="SHH19" s="3"/>
      <c r="SHI19" s="3"/>
      <c r="SHJ19" s="3"/>
      <c r="SHK19" s="3"/>
      <c r="SHL19" s="3"/>
      <c r="SHM19" s="3"/>
      <c r="SHN19" s="3"/>
      <c r="SHO19" s="3"/>
      <c r="SHP19" s="3"/>
      <c r="SHQ19" s="3"/>
      <c r="SHR19" s="3"/>
      <c r="SHS19" s="3"/>
      <c r="SHT19" s="3"/>
      <c r="SHU19" s="3"/>
      <c r="SHV19" s="3"/>
      <c r="SHW19" s="3"/>
      <c r="SHX19" s="3"/>
      <c r="SHY19" s="3"/>
      <c r="SHZ19" s="3"/>
      <c r="SIA19" s="3"/>
      <c r="SIB19" s="3"/>
      <c r="SIC19" s="3"/>
      <c r="SID19" s="3"/>
      <c r="SIE19" s="3"/>
      <c r="SIF19" s="3"/>
      <c r="SIG19" s="3"/>
      <c r="SIH19" s="3"/>
      <c r="SII19" s="3"/>
      <c r="SIJ19" s="3"/>
      <c r="SIK19" s="3"/>
      <c r="SIL19" s="3"/>
      <c r="SIM19" s="3"/>
      <c r="SIN19" s="3"/>
      <c r="SIO19" s="3"/>
      <c r="SIP19" s="3"/>
      <c r="SIQ19" s="3"/>
      <c r="SIR19" s="3"/>
      <c r="SIS19" s="3"/>
      <c r="SIT19" s="3"/>
      <c r="SIU19" s="3"/>
      <c r="SIV19" s="3"/>
      <c r="SIW19" s="3"/>
      <c r="SIX19" s="3"/>
      <c r="SIY19" s="3"/>
      <c r="SIZ19" s="3"/>
      <c r="SJA19" s="3"/>
      <c r="SJB19" s="3"/>
      <c r="SJC19" s="3"/>
      <c r="SJD19" s="3"/>
      <c r="SJE19" s="3"/>
      <c r="SJF19" s="3"/>
      <c r="SJG19" s="3"/>
      <c r="SJH19" s="3"/>
      <c r="SJI19" s="3"/>
      <c r="SJJ19" s="3"/>
      <c r="SJK19" s="3"/>
      <c r="SJL19" s="3"/>
      <c r="SJM19" s="3"/>
      <c r="SJN19" s="3"/>
      <c r="SJO19" s="3"/>
      <c r="SJP19" s="3"/>
      <c r="SJQ19" s="3"/>
      <c r="SJR19" s="3"/>
      <c r="SJS19" s="3"/>
      <c r="SJT19" s="3"/>
      <c r="SJU19" s="3"/>
      <c r="SJV19" s="3"/>
      <c r="SJW19" s="3"/>
      <c r="SJX19" s="3"/>
      <c r="SJY19" s="3"/>
      <c r="SJZ19" s="3"/>
      <c r="SKA19" s="3"/>
      <c r="SKB19" s="3"/>
      <c r="SKC19" s="3"/>
      <c r="SKD19" s="3"/>
      <c r="SKE19" s="3"/>
      <c r="SKF19" s="3"/>
      <c r="SKG19" s="3"/>
      <c r="SKH19" s="3"/>
      <c r="SKI19" s="3"/>
      <c r="SKJ19" s="3"/>
      <c r="SKK19" s="3"/>
      <c r="SKL19" s="3"/>
      <c r="SKM19" s="3"/>
      <c r="SKN19" s="3"/>
      <c r="SKO19" s="3"/>
      <c r="SKP19" s="3"/>
      <c r="SKQ19" s="3"/>
      <c r="SKR19" s="3"/>
      <c r="SKS19" s="3"/>
      <c r="SKT19" s="3"/>
      <c r="SKU19" s="3"/>
      <c r="SKV19" s="3"/>
      <c r="SKW19" s="3"/>
      <c r="SKX19" s="3"/>
      <c r="SKY19" s="3"/>
      <c r="SKZ19" s="3"/>
      <c r="SLA19" s="3"/>
      <c r="SLB19" s="3"/>
      <c r="SLC19" s="3"/>
      <c r="SLD19" s="3"/>
      <c r="SLE19" s="3"/>
      <c r="SLF19" s="3"/>
      <c r="SLG19" s="3"/>
      <c r="SLH19" s="3"/>
      <c r="SLI19" s="3"/>
      <c r="SLJ19" s="3"/>
      <c r="SLK19" s="3"/>
      <c r="SLL19" s="3"/>
      <c r="SLM19" s="3"/>
      <c r="SLN19" s="3"/>
      <c r="SLO19" s="3"/>
      <c r="SLP19" s="3"/>
      <c r="SLQ19" s="3"/>
      <c r="SLR19" s="3"/>
      <c r="SLS19" s="3"/>
      <c r="SLT19" s="3"/>
      <c r="SLU19" s="3"/>
      <c r="SLV19" s="3"/>
      <c r="SLW19" s="3"/>
      <c r="SLX19" s="3"/>
      <c r="SLY19" s="3"/>
      <c r="SLZ19" s="3"/>
      <c r="SMA19" s="3"/>
      <c r="SMB19" s="3"/>
      <c r="SMC19" s="3"/>
      <c r="SMD19" s="3"/>
      <c r="SME19" s="3"/>
      <c r="SMF19" s="3"/>
      <c r="SMG19" s="3"/>
      <c r="SMH19" s="3"/>
      <c r="SMI19" s="3"/>
      <c r="SMJ19" s="3"/>
      <c r="SMK19" s="3"/>
      <c r="SML19" s="3"/>
      <c r="SMM19" s="3"/>
      <c r="SMN19" s="3"/>
      <c r="SMO19" s="3"/>
      <c r="SMP19" s="3"/>
      <c r="SMQ19" s="3"/>
      <c r="SMR19" s="3"/>
      <c r="SMS19" s="3"/>
      <c r="SMT19" s="3"/>
      <c r="SMU19" s="3"/>
      <c r="SMV19" s="3"/>
      <c r="SMW19" s="3"/>
      <c r="SMX19" s="3"/>
      <c r="SMY19" s="3"/>
      <c r="SMZ19" s="3"/>
      <c r="SNA19" s="3"/>
      <c r="SNB19" s="3"/>
      <c r="SNC19" s="3"/>
      <c r="SND19" s="3"/>
      <c r="SNE19" s="3"/>
      <c r="SNF19" s="3"/>
      <c r="SNG19" s="3"/>
      <c r="SNH19" s="3"/>
      <c r="SNI19" s="3"/>
      <c r="SNJ19" s="3"/>
      <c r="SNK19" s="3"/>
      <c r="SNL19" s="3"/>
      <c r="SNM19" s="3"/>
      <c r="SNN19" s="3"/>
      <c r="SNO19" s="3"/>
      <c r="SNP19" s="3"/>
      <c r="SNQ19" s="3"/>
      <c r="SNR19" s="3"/>
      <c r="SNS19" s="3"/>
      <c r="SNT19" s="3"/>
      <c r="SNU19" s="3"/>
      <c r="SNV19" s="3"/>
      <c r="SNW19" s="3"/>
      <c r="SNX19" s="3"/>
      <c r="SNY19" s="3"/>
      <c r="SNZ19" s="3"/>
      <c r="SOA19" s="3"/>
      <c r="SOB19" s="3"/>
      <c r="SOC19" s="3"/>
      <c r="SOD19" s="3"/>
      <c r="SOE19" s="3"/>
      <c r="SOF19" s="3"/>
      <c r="SOG19" s="3"/>
      <c r="SOH19" s="3"/>
      <c r="SOI19" s="3"/>
      <c r="SOJ19" s="3"/>
      <c r="SOK19" s="3"/>
      <c r="SOL19" s="3"/>
      <c r="SOM19" s="3"/>
      <c r="SON19" s="3"/>
      <c r="SOO19" s="3"/>
      <c r="SOP19" s="3"/>
      <c r="SOQ19" s="3"/>
      <c r="SOR19" s="3"/>
      <c r="SOS19" s="3"/>
      <c r="SOT19" s="3"/>
      <c r="SOU19" s="3"/>
      <c r="SOV19" s="3"/>
      <c r="SOW19" s="3"/>
      <c r="SOX19" s="3"/>
      <c r="SOY19" s="3"/>
      <c r="SOZ19" s="3"/>
      <c r="SPA19" s="3"/>
      <c r="SPB19" s="3"/>
      <c r="SPC19" s="3"/>
      <c r="SPD19" s="3"/>
      <c r="SPE19" s="3"/>
      <c r="SPF19" s="3"/>
      <c r="SPG19" s="3"/>
      <c r="SPH19" s="3"/>
      <c r="SPI19" s="3"/>
      <c r="SPJ19" s="3"/>
      <c r="SPK19" s="3"/>
      <c r="SPL19" s="3"/>
      <c r="SPM19" s="3"/>
      <c r="SPN19" s="3"/>
      <c r="SPO19" s="3"/>
      <c r="SPP19" s="3"/>
      <c r="SPQ19" s="3"/>
      <c r="SPR19" s="3"/>
      <c r="SPS19" s="3"/>
      <c r="SPT19" s="3"/>
      <c r="SPU19" s="3"/>
      <c r="SPV19" s="3"/>
      <c r="SPW19" s="3"/>
      <c r="SPX19" s="3"/>
      <c r="SPY19" s="3"/>
      <c r="SPZ19" s="3"/>
      <c r="SQA19" s="3"/>
      <c r="SQB19" s="3"/>
      <c r="SQC19" s="3"/>
      <c r="SQD19" s="3"/>
      <c r="SQE19" s="3"/>
      <c r="SQF19" s="3"/>
      <c r="SQG19" s="3"/>
      <c r="SQH19" s="3"/>
      <c r="SQI19" s="3"/>
      <c r="SQJ19" s="3"/>
      <c r="SQK19" s="3"/>
      <c r="SQL19" s="3"/>
      <c r="SQM19" s="3"/>
      <c r="SQN19" s="3"/>
      <c r="SQO19" s="3"/>
      <c r="SQP19" s="3"/>
      <c r="SQQ19" s="3"/>
      <c r="SQR19" s="3"/>
      <c r="SQS19" s="3"/>
      <c r="SQT19" s="3"/>
      <c r="SQU19" s="3"/>
      <c r="SQV19" s="3"/>
      <c r="SQW19" s="3"/>
      <c r="SQX19" s="3"/>
      <c r="SQY19" s="3"/>
      <c r="SQZ19" s="3"/>
      <c r="SRA19" s="3"/>
      <c r="SRB19" s="3"/>
      <c r="SRC19" s="3"/>
      <c r="SRD19" s="3"/>
      <c r="SRE19" s="3"/>
      <c r="SRF19" s="3"/>
      <c r="SRG19" s="3"/>
      <c r="SRH19" s="3"/>
      <c r="SRI19" s="3"/>
      <c r="SRJ19" s="3"/>
      <c r="SRK19" s="3"/>
      <c r="SRL19" s="3"/>
      <c r="SRM19" s="3"/>
      <c r="SRN19" s="3"/>
      <c r="SRO19" s="3"/>
      <c r="SRP19" s="3"/>
      <c r="SRQ19" s="3"/>
      <c r="SRR19" s="3"/>
      <c r="SRS19" s="3"/>
      <c r="SRT19" s="3"/>
      <c r="SRU19" s="3"/>
      <c r="SRV19" s="3"/>
      <c r="SRW19" s="3"/>
      <c r="SRX19" s="3"/>
      <c r="SRY19" s="3"/>
      <c r="SRZ19" s="3"/>
      <c r="SSA19" s="3"/>
      <c r="SSB19" s="3"/>
      <c r="SSC19" s="3"/>
      <c r="SSD19" s="3"/>
      <c r="SSE19" s="3"/>
      <c r="SSF19" s="3"/>
      <c r="SSG19" s="3"/>
      <c r="SSH19" s="3"/>
      <c r="SSI19" s="3"/>
      <c r="SSJ19" s="3"/>
      <c r="SSK19" s="3"/>
      <c r="SSL19" s="3"/>
      <c r="SSM19" s="3"/>
      <c r="SSN19" s="3"/>
      <c r="SSO19" s="3"/>
      <c r="SSP19" s="3"/>
      <c r="SSQ19" s="3"/>
      <c r="SSR19" s="3"/>
      <c r="SSS19" s="3"/>
      <c r="SST19" s="3"/>
      <c r="SSU19" s="3"/>
      <c r="SSV19" s="3"/>
      <c r="SSW19" s="3"/>
      <c r="SSX19" s="3"/>
      <c r="SSY19" s="3"/>
      <c r="SSZ19" s="3"/>
      <c r="STA19" s="3"/>
      <c r="STB19" s="3"/>
      <c r="STC19" s="3"/>
      <c r="STD19" s="3"/>
      <c r="STE19" s="3"/>
      <c r="STF19" s="3"/>
      <c r="STG19" s="3"/>
      <c r="STH19" s="3"/>
      <c r="STI19" s="3"/>
      <c r="STJ19" s="3"/>
      <c r="STK19" s="3"/>
      <c r="STL19" s="3"/>
      <c r="STM19" s="3"/>
      <c r="STN19" s="3"/>
      <c r="STO19" s="3"/>
      <c r="STP19" s="3"/>
      <c r="STQ19" s="3"/>
      <c r="STR19" s="3"/>
      <c r="STS19" s="3"/>
      <c r="STT19" s="3"/>
      <c r="STU19" s="3"/>
      <c r="STV19" s="3"/>
      <c r="STW19" s="3"/>
      <c r="STX19" s="3"/>
      <c r="STY19" s="3"/>
      <c r="STZ19" s="3"/>
      <c r="SUA19" s="3"/>
      <c r="SUB19" s="3"/>
      <c r="SUC19" s="3"/>
      <c r="SUD19" s="3"/>
      <c r="SUE19" s="3"/>
      <c r="SUF19" s="3"/>
      <c r="SUG19" s="3"/>
      <c r="SUH19" s="3"/>
      <c r="SUI19" s="3"/>
      <c r="SUJ19" s="3"/>
      <c r="SUK19" s="3"/>
      <c r="SUL19" s="3"/>
      <c r="SUM19" s="3"/>
      <c r="SUN19" s="3"/>
      <c r="SUO19" s="3"/>
      <c r="SUP19" s="3"/>
      <c r="SUQ19" s="3"/>
      <c r="SUR19" s="3"/>
      <c r="SUS19" s="3"/>
      <c r="SUT19" s="3"/>
      <c r="SUU19" s="3"/>
      <c r="SUV19" s="3"/>
      <c r="SUW19" s="3"/>
      <c r="SUX19" s="3"/>
      <c r="SUY19" s="3"/>
      <c r="SUZ19" s="3"/>
      <c r="SVA19" s="3"/>
      <c r="SVB19" s="3"/>
      <c r="SVC19" s="3"/>
      <c r="SVD19" s="3"/>
      <c r="SVE19" s="3"/>
      <c r="SVF19" s="3"/>
      <c r="SVG19" s="3"/>
      <c r="SVH19" s="3"/>
      <c r="SVI19" s="3"/>
      <c r="SVJ19" s="3"/>
      <c r="SVK19" s="3"/>
      <c r="SVL19" s="3"/>
      <c r="SVM19" s="3"/>
      <c r="SVN19" s="3"/>
      <c r="SVO19" s="3"/>
      <c r="SVP19" s="3"/>
      <c r="SVQ19" s="3"/>
      <c r="SVR19" s="3"/>
      <c r="SVS19" s="3"/>
      <c r="SVT19" s="3"/>
      <c r="SVU19" s="3"/>
      <c r="SVV19" s="3"/>
      <c r="SVW19" s="3"/>
      <c r="SVX19" s="3"/>
      <c r="SVY19" s="3"/>
      <c r="SVZ19" s="3"/>
      <c r="SWA19" s="3"/>
      <c r="SWB19" s="3"/>
      <c r="SWC19" s="3"/>
      <c r="SWD19" s="3"/>
      <c r="SWE19" s="3"/>
      <c r="SWF19" s="3"/>
      <c r="SWG19" s="3"/>
      <c r="SWH19" s="3"/>
      <c r="SWI19" s="3"/>
      <c r="SWJ19" s="3"/>
      <c r="SWK19" s="3"/>
      <c r="SWL19" s="3"/>
      <c r="SWM19" s="3"/>
      <c r="SWN19" s="3"/>
      <c r="SWO19" s="3"/>
      <c r="SWP19" s="3"/>
      <c r="SWQ19" s="3"/>
      <c r="SWR19" s="3"/>
      <c r="SWS19" s="3"/>
      <c r="SWT19" s="3"/>
      <c r="SWU19" s="3"/>
      <c r="SWV19" s="3"/>
      <c r="SWW19" s="3"/>
      <c r="SWX19" s="3"/>
      <c r="SWY19" s="3"/>
      <c r="SWZ19" s="3"/>
      <c r="SXA19" s="3"/>
      <c r="SXB19" s="3"/>
      <c r="SXC19" s="3"/>
      <c r="SXD19" s="3"/>
      <c r="SXE19" s="3"/>
      <c r="SXF19" s="3"/>
      <c r="SXG19" s="3"/>
      <c r="SXH19" s="3"/>
      <c r="SXI19" s="3"/>
      <c r="SXJ19" s="3"/>
      <c r="SXK19" s="3"/>
      <c r="SXL19" s="3"/>
      <c r="SXM19" s="3"/>
      <c r="SXN19" s="3"/>
      <c r="SXO19" s="3"/>
      <c r="SXP19" s="3"/>
      <c r="SXQ19" s="3"/>
      <c r="SXR19" s="3"/>
      <c r="SXS19" s="3"/>
      <c r="SXT19" s="3"/>
      <c r="SXU19" s="3"/>
      <c r="SXV19" s="3"/>
      <c r="SXW19" s="3"/>
      <c r="SXX19" s="3"/>
      <c r="SXY19" s="3"/>
      <c r="SXZ19" s="3"/>
      <c r="SYA19" s="3"/>
      <c r="SYB19" s="3"/>
      <c r="SYC19" s="3"/>
      <c r="SYD19" s="3"/>
      <c r="SYE19" s="3"/>
      <c r="SYF19" s="3"/>
      <c r="SYG19" s="3"/>
      <c r="SYH19" s="3"/>
      <c r="SYI19" s="3"/>
      <c r="SYJ19" s="3"/>
      <c r="SYK19" s="3"/>
      <c r="SYL19" s="3"/>
      <c r="SYM19" s="3"/>
      <c r="SYN19" s="3"/>
      <c r="SYO19" s="3"/>
      <c r="SYP19" s="3"/>
      <c r="SYQ19" s="3"/>
      <c r="SYR19" s="3"/>
      <c r="SYS19" s="3"/>
      <c r="SYT19" s="3"/>
      <c r="SYU19" s="3"/>
      <c r="SYV19" s="3"/>
      <c r="SYW19" s="3"/>
      <c r="SYX19" s="3"/>
      <c r="SYY19" s="3"/>
      <c r="SYZ19" s="3"/>
      <c r="SZA19" s="3"/>
      <c r="SZB19" s="3"/>
      <c r="SZC19" s="3"/>
      <c r="SZD19" s="3"/>
      <c r="SZE19" s="3"/>
      <c r="SZF19" s="3"/>
      <c r="SZG19" s="3"/>
      <c r="SZH19" s="3"/>
      <c r="SZI19" s="3"/>
      <c r="SZJ19" s="3"/>
      <c r="SZK19" s="3"/>
      <c r="SZL19" s="3"/>
      <c r="SZM19" s="3"/>
      <c r="SZN19" s="3"/>
      <c r="SZO19" s="3"/>
      <c r="SZP19" s="3"/>
      <c r="SZQ19" s="3"/>
      <c r="SZR19" s="3"/>
      <c r="SZS19" s="3"/>
      <c r="SZT19" s="3"/>
      <c r="SZU19" s="3"/>
      <c r="SZV19" s="3"/>
      <c r="SZW19" s="3"/>
      <c r="SZX19" s="3"/>
      <c r="SZY19" s="3"/>
      <c r="SZZ19" s="3"/>
      <c r="TAA19" s="3"/>
      <c r="TAB19" s="3"/>
      <c r="TAC19" s="3"/>
      <c r="TAD19" s="3"/>
      <c r="TAE19" s="3"/>
      <c r="TAF19" s="3"/>
      <c r="TAG19" s="3"/>
      <c r="TAH19" s="3"/>
      <c r="TAI19" s="3"/>
      <c r="TAJ19" s="3"/>
      <c r="TAK19" s="3"/>
      <c r="TAL19" s="3"/>
      <c r="TAM19" s="3"/>
      <c r="TAN19" s="3"/>
      <c r="TAO19" s="3"/>
      <c r="TAP19" s="3"/>
      <c r="TAQ19" s="3"/>
      <c r="TAR19" s="3"/>
      <c r="TAS19" s="3"/>
      <c r="TAT19" s="3"/>
      <c r="TAU19" s="3"/>
      <c r="TAV19" s="3"/>
      <c r="TAW19" s="3"/>
      <c r="TAX19" s="3"/>
      <c r="TAY19" s="3"/>
      <c r="TAZ19" s="3"/>
      <c r="TBA19" s="3"/>
      <c r="TBB19" s="3"/>
      <c r="TBC19" s="3"/>
      <c r="TBD19" s="3"/>
      <c r="TBE19" s="3"/>
      <c r="TBF19" s="3"/>
      <c r="TBG19" s="3"/>
      <c r="TBH19" s="3"/>
      <c r="TBI19" s="3"/>
      <c r="TBJ19" s="3"/>
      <c r="TBK19" s="3"/>
      <c r="TBL19" s="3"/>
      <c r="TBM19" s="3"/>
      <c r="TBN19" s="3"/>
      <c r="TBO19" s="3"/>
      <c r="TBP19" s="3"/>
      <c r="TBQ19" s="3"/>
      <c r="TBR19" s="3"/>
      <c r="TBS19" s="3"/>
      <c r="TBT19" s="3"/>
      <c r="TBU19" s="3"/>
      <c r="TBV19" s="3"/>
      <c r="TBW19" s="3"/>
      <c r="TBX19" s="3"/>
      <c r="TBY19" s="3"/>
      <c r="TBZ19" s="3"/>
      <c r="TCA19" s="3"/>
      <c r="TCB19" s="3"/>
      <c r="TCC19" s="3"/>
      <c r="TCD19" s="3"/>
      <c r="TCE19" s="3"/>
      <c r="TCF19" s="3"/>
      <c r="TCG19" s="3"/>
      <c r="TCH19" s="3"/>
      <c r="TCI19" s="3"/>
      <c r="TCJ19" s="3"/>
      <c r="TCK19" s="3"/>
      <c r="TCL19" s="3"/>
      <c r="TCM19" s="3"/>
      <c r="TCN19" s="3"/>
      <c r="TCO19" s="3"/>
      <c r="TCP19" s="3"/>
      <c r="TCQ19" s="3"/>
      <c r="TCR19" s="3"/>
      <c r="TCS19" s="3"/>
      <c r="TCT19" s="3"/>
      <c r="TCU19" s="3"/>
      <c r="TCV19" s="3"/>
      <c r="TCW19" s="3"/>
      <c r="TCX19" s="3"/>
      <c r="TCY19" s="3"/>
      <c r="TCZ19" s="3"/>
      <c r="TDA19" s="3"/>
      <c r="TDB19" s="3"/>
      <c r="TDC19" s="3"/>
      <c r="TDD19" s="3"/>
      <c r="TDE19" s="3"/>
      <c r="TDF19" s="3"/>
      <c r="TDG19" s="3"/>
      <c r="TDH19" s="3"/>
      <c r="TDI19" s="3"/>
      <c r="TDJ19" s="3"/>
      <c r="TDK19" s="3"/>
      <c r="TDL19" s="3"/>
      <c r="TDM19" s="3"/>
      <c r="TDN19" s="3"/>
      <c r="TDO19" s="3"/>
      <c r="TDP19" s="3"/>
      <c r="TDQ19" s="3"/>
      <c r="TDR19" s="3"/>
      <c r="TDS19" s="3"/>
      <c r="TDT19" s="3"/>
      <c r="TDU19" s="3"/>
      <c r="TDV19" s="3"/>
      <c r="TDW19" s="3"/>
      <c r="TDX19" s="3"/>
      <c r="TDY19" s="3"/>
      <c r="TDZ19" s="3"/>
      <c r="TEA19" s="3"/>
      <c r="TEB19" s="3"/>
      <c r="TEC19" s="3"/>
      <c r="TED19" s="3"/>
      <c r="TEE19" s="3"/>
      <c r="TEF19" s="3"/>
      <c r="TEG19" s="3"/>
      <c r="TEH19" s="3"/>
      <c r="TEI19" s="3"/>
      <c r="TEJ19" s="3"/>
      <c r="TEK19" s="3"/>
      <c r="TEL19" s="3"/>
      <c r="TEM19" s="3"/>
      <c r="TEN19" s="3"/>
      <c r="TEO19" s="3"/>
      <c r="TEP19" s="3"/>
      <c r="TEQ19" s="3"/>
      <c r="TER19" s="3"/>
      <c r="TES19" s="3"/>
      <c r="TET19" s="3"/>
      <c r="TEU19" s="3"/>
      <c r="TEV19" s="3"/>
      <c r="TEW19" s="3"/>
      <c r="TEX19" s="3"/>
      <c r="TEY19" s="3"/>
      <c r="TEZ19" s="3"/>
      <c r="TFA19" s="3"/>
      <c r="TFB19" s="3"/>
      <c r="TFC19" s="3"/>
      <c r="TFD19" s="3"/>
      <c r="TFE19" s="3"/>
      <c r="TFF19" s="3"/>
      <c r="TFG19" s="3"/>
      <c r="TFH19" s="3"/>
      <c r="TFI19" s="3"/>
      <c r="TFJ19" s="3"/>
      <c r="TFK19" s="3"/>
      <c r="TFL19" s="3"/>
      <c r="TFM19" s="3"/>
      <c r="TFN19" s="3"/>
      <c r="TFO19" s="3"/>
      <c r="TFP19" s="3"/>
      <c r="TFQ19" s="3"/>
      <c r="TFR19" s="3"/>
      <c r="TFS19" s="3"/>
      <c r="TFT19" s="3"/>
      <c r="TFU19" s="3"/>
      <c r="TFV19" s="3"/>
      <c r="TFW19" s="3"/>
      <c r="TFX19" s="3"/>
      <c r="TFY19" s="3"/>
      <c r="TFZ19" s="3"/>
      <c r="TGA19" s="3"/>
      <c r="TGB19" s="3"/>
      <c r="TGC19" s="3"/>
      <c r="TGD19" s="3"/>
      <c r="TGE19" s="3"/>
      <c r="TGF19" s="3"/>
      <c r="TGG19" s="3"/>
      <c r="TGH19" s="3"/>
      <c r="TGI19" s="3"/>
      <c r="TGJ19" s="3"/>
      <c r="TGK19" s="3"/>
      <c r="TGL19" s="3"/>
      <c r="TGM19" s="3"/>
      <c r="TGN19" s="3"/>
      <c r="TGO19" s="3"/>
      <c r="TGP19" s="3"/>
      <c r="TGQ19" s="3"/>
      <c r="TGR19" s="3"/>
      <c r="TGS19" s="3"/>
      <c r="TGT19" s="3"/>
      <c r="TGU19" s="3"/>
      <c r="TGV19" s="3"/>
      <c r="TGW19" s="3"/>
      <c r="TGX19" s="3"/>
      <c r="TGY19" s="3"/>
      <c r="TGZ19" s="3"/>
      <c r="THA19" s="3"/>
      <c r="THB19" s="3"/>
      <c r="THC19" s="3"/>
      <c r="THD19" s="3"/>
      <c r="THE19" s="3"/>
      <c r="THF19" s="3"/>
      <c r="THG19" s="3"/>
      <c r="THH19" s="3"/>
      <c r="THI19" s="3"/>
      <c r="THJ19" s="3"/>
      <c r="THK19" s="3"/>
      <c r="THL19" s="3"/>
      <c r="THM19" s="3"/>
      <c r="THN19" s="3"/>
      <c r="THO19" s="3"/>
      <c r="THP19" s="3"/>
      <c r="THQ19" s="3"/>
      <c r="THR19" s="3"/>
      <c r="THS19" s="3"/>
      <c r="THT19" s="3"/>
      <c r="THU19" s="3"/>
      <c r="THV19" s="3"/>
      <c r="THW19" s="3"/>
      <c r="THX19" s="3"/>
      <c r="THY19" s="3"/>
      <c r="THZ19" s="3"/>
      <c r="TIA19" s="3"/>
      <c r="TIB19" s="3"/>
      <c r="TIC19" s="3"/>
      <c r="TID19" s="3"/>
      <c r="TIE19" s="3"/>
      <c r="TIF19" s="3"/>
      <c r="TIG19" s="3"/>
      <c r="TIH19" s="3"/>
      <c r="TII19" s="3"/>
      <c r="TIJ19" s="3"/>
      <c r="TIK19" s="3"/>
      <c r="TIL19" s="3"/>
      <c r="TIM19" s="3"/>
      <c r="TIN19" s="3"/>
      <c r="TIO19" s="3"/>
      <c r="TIP19" s="3"/>
      <c r="TIQ19" s="3"/>
      <c r="TIR19" s="3"/>
      <c r="TIS19" s="3"/>
      <c r="TIT19" s="3"/>
      <c r="TIU19" s="3"/>
      <c r="TIV19" s="3"/>
      <c r="TIW19" s="3"/>
      <c r="TIX19" s="3"/>
      <c r="TIY19" s="3"/>
      <c r="TIZ19" s="3"/>
      <c r="TJA19" s="3"/>
      <c r="TJB19" s="3"/>
      <c r="TJC19" s="3"/>
      <c r="TJD19" s="3"/>
      <c r="TJE19" s="3"/>
      <c r="TJF19" s="3"/>
      <c r="TJG19" s="3"/>
      <c r="TJH19" s="3"/>
      <c r="TJI19" s="3"/>
      <c r="TJJ19" s="3"/>
      <c r="TJK19" s="3"/>
      <c r="TJL19" s="3"/>
      <c r="TJM19" s="3"/>
      <c r="TJN19" s="3"/>
      <c r="TJO19" s="3"/>
      <c r="TJP19" s="3"/>
      <c r="TJQ19" s="3"/>
      <c r="TJR19" s="3"/>
      <c r="TJS19" s="3"/>
      <c r="TJT19" s="3"/>
      <c r="TJU19" s="3"/>
      <c r="TJV19" s="3"/>
      <c r="TJW19" s="3"/>
      <c r="TJX19" s="3"/>
      <c r="TJY19" s="3"/>
      <c r="TJZ19" s="3"/>
      <c r="TKA19" s="3"/>
      <c r="TKB19" s="3"/>
      <c r="TKC19" s="3"/>
      <c r="TKD19" s="3"/>
      <c r="TKE19" s="3"/>
      <c r="TKF19" s="3"/>
      <c r="TKG19" s="3"/>
      <c r="TKH19" s="3"/>
      <c r="TKI19" s="3"/>
      <c r="TKJ19" s="3"/>
      <c r="TKK19" s="3"/>
      <c r="TKL19" s="3"/>
      <c r="TKM19" s="3"/>
      <c r="TKN19" s="3"/>
      <c r="TKO19" s="3"/>
      <c r="TKP19" s="3"/>
      <c r="TKQ19" s="3"/>
      <c r="TKR19" s="3"/>
      <c r="TKS19" s="3"/>
      <c r="TKT19" s="3"/>
      <c r="TKU19" s="3"/>
      <c r="TKV19" s="3"/>
      <c r="TKW19" s="3"/>
      <c r="TKX19" s="3"/>
      <c r="TKY19" s="3"/>
      <c r="TKZ19" s="3"/>
      <c r="TLA19" s="3"/>
      <c r="TLB19" s="3"/>
      <c r="TLC19" s="3"/>
      <c r="TLD19" s="3"/>
      <c r="TLE19" s="3"/>
      <c r="TLF19" s="3"/>
      <c r="TLG19" s="3"/>
      <c r="TLH19" s="3"/>
      <c r="TLI19" s="3"/>
      <c r="TLJ19" s="3"/>
      <c r="TLK19" s="3"/>
      <c r="TLL19" s="3"/>
      <c r="TLM19" s="3"/>
      <c r="TLN19" s="3"/>
      <c r="TLO19" s="3"/>
      <c r="TLP19" s="3"/>
      <c r="TLQ19" s="3"/>
      <c r="TLR19" s="3"/>
      <c r="TLS19" s="3"/>
      <c r="TLT19" s="3"/>
      <c r="TLU19" s="3"/>
      <c r="TLV19" s="3"/>
      <c r="TLW19" s="3"/>
      <c r="TLX19" s="3"/>
      <c r="TLY19" s="3"/>
      <c r="TLZ19" s="3"/>
      <c r="TMA19" s="3"/>
      <c r="TMB19" s="3"/>
      <c r="TMC19" s="3"/>
      <c r="TMD19" s="3"/>
      <c r="TME19" s="3"/>
      <c r="TMF19" s="3"/>
      <c r="TMG19" s="3"/>
      <c r="TMH19" s="3"/>
      <c r="TMI19" s="3"/>
      <c r="TMJ19" s="3"/>
      <c r="TMK19" s="3"/>
      <c r="TML19" s="3"/>
      <c r="TMM19" s="3"/>
      <c r="TMN19" s="3"/>
      <c r="TMO19" s="3"/>
      <c r="TMP19" s="3"/>
      <c r="TMQ19" s="3"/>
      <c r="TMR19" s="3"/>
      <c r="TMS19" s="3"/>
      <c r="TMT19" s="3"/>
      <c r="TMU19" s="3"/>
      <c r="TMV19" s="3"/>
      <c r="TMW19" s="3"/>
      <c r="TMX19" s="3"/>
      <c r="TMY19" s="3"/>
      <c r="TMZ19" s="3"/>
      <c r="TNA19" s="3"/>
      <c r="TNB19" s="3"/>
      <c r="TNC19" s="3"/>
      <c r="TND19" s="3"/>
      <c r="TNE19" s="3"/>
      <c r="TNF19" s="3"/>
      <c r="TNG19" s="3"/>
      <c r="TNH19" s="3"/>
      <c r="TNI19" s="3"/>
      <c r="TNJ19" s="3"/>
      <c r="TNK19" s="3"/>
      <c r="TNL19" s="3"/>
      <c r="TNM19" s="3"/>
      <c r="TNN19" s="3"/>
      <c r="TNO19" s="3"/>
      <c r="TNP19" s="3"/>
      <c r="TNQ19" s="3"/>
      <c r="TNR19" s="3"/>
      <c r="TNS19" s="3"/>
      <c r="TNT19" s="3"/>
      <c r="TNU19" s="3"/>
      <c r="TNV19" s="3"/>
      <c r="TNW19" s="3"/>
      <c r="TNX19" s="3"/>
      <c r="TNY19" s="3"/>
      <c r="TNZ19" s="3"/>
      <c r="TOA19" s="3"/>
      <c r="TOB19" s="3"/>
      <c r="TOC19" s="3"/>
      <c r="TOD19" s="3"/>
      <c r="TOE19" s="3"/>
      <c r="TOF19" s="3"/>
      <c r="TOG19" s="3"/>
      <c r="TOH19" s="3"/>
      <c r="TOI19" s="3"/>
      <c r="TOJ19" s="3"/>
      <c r="TOK19" s="3"/>
      <c r="TOL19" s="3"/>
      <c r="TOM19" s="3"/>
      <c r="TON19" s="3"/>
      <c r="TOO19" s="3"/>
      <c r="TOP19" s="3"/>
      <c r="TOQ19" s="3"/>
      <c r="TOR19" s="3"/>
      <c r="TOS19" s="3"/>
      <c r="TOT19" s="3"/>
      <c r="TOU19" s="3"/>
      <c r="TOV19" s="3"/>
      <c r="TOW19" s="3"/>
      <c r="TOX19" s="3"/>
      <c r="TOY19" s="3"/>
      <c r="TOZ19" s="3"/>
      <c r="TPA19" s="3"/>
      <c r="TPB19" s="3"/>
      <c r="TPC19" s="3"/>
      <c r="TPD19" s="3"/>
      <c r="TPE19" s="3"/>
      <c r="TPF19" s="3"/>
      <c r="TPG19" s="3"/>
      <c r="TPH19" s="3"/>
      <c r="TPI19" s="3"/>
      <c r="TPJ19" s="3"/>
      <c r="TPK19" s="3"/>
      <c r="TPL19" s="3"/>
      <c r="TPM19" s="3"/>
      <c r="TPN19" s="3"/>
      <c r="TPO19" s="3"/>
      <c r="TPP19" s="3"/>
      <c r="TPQ19" s="3"/>
      <c r="TPR19" s="3"/>
      <c r="TPS19" s="3"/>
      <c r="TPT19" s="3"/>
      <c r="TPU19" s="3"/>
      <c r="TPV19" s="3"/>
      <c r="TPW19" s="3"/>
      <c r="TPX19" s="3"/>
      <c r="TPY19" s="3"/>
      <c r="TPZ19" s="3"/>
      <c r="TQA19" s="3"/>
      <c r="TQB19" s="3"/>
      <c r="TQC19" s="3"/>
      <c r="TQD19" s="3"/>
      <c r="TQE19" s="3"/>
      <c r="TQF19" s="3"/>
      <c r="TQG19" s="3"/>
      <c r="TQH19" s="3"/>
      <c r="TQI19" s="3"/>
      <c r="TQJ19" s="3"/>
      <c r="TQK19" s="3"/>
      <c r="TQL19" s="3"/>
      <c r="TQM19" s="3"/>
      <c r="TQN19" s="3"/>
      <c r="TQO19" s="3"/>
      <c r="TQP19" s="3"/>
      <c r="TQQ19" s="3"/>
      <c r="TQR19" s="3"/>
      <c r="TQS19" s="3"/>
      <c r="TQT19" s="3"/>
      <c r="TQU19" s="3"/>
      <c r="TQV19" s="3"/>
      <c r="TQW19" s="3"/>
      <c r="TQX19" s="3"/>
      <c r="TQY19" s="3"/>
      <c r="TQZ19" s="3"/>
      <c r="TRA19" s="3"/>
      <c r="TRB19" s="3"/>
      <c r="TRC19" s="3"/>
      <c r="TRD19" s="3"/>
      <c r="TRE19" s="3"/>
      <c r="TRF19" s="3"/>
      <c r="TRG19" s="3"/>
      <c r="TRH19" s="3"/>
      <c r="TRI19" s="3"/>
      <c r="TRJ19" s="3"/>
      <c r="TRK19" s="3"/>
      <c r="TRL19" s="3"/>
      <c r="TRM19" s="3"/>
      <c r="TRN19" s="3"/>
      <c r="TRO19" s="3"/>
      <c r="TRP19" s="3"/>
      <c r="TRQ19" s="3"/>
      <c r="TRR19" s="3"/>
      <c r="TRS19" s="3"/>
      <c r="TRT19" s="3"/>
      <c r="TRU19" s="3"/>
      <c r="TRV19" s="3"/>
      <c r="TRW19" s="3"/>
      <c r="TRX19" s="3"/>
      <c r="TRY19" s="3"/>
      <c r="TRZ19" s="3"/>
      <c r="TSA19" s="3"/>
      <c r="TSB19" s="3"/>
      <c r="TSC19" s="3"/>
      <c r="TSD19" s="3"/>
      <c r="TSE19" s="3"/>
      <c r="TSF19" s="3"/>
      <c r="TSG19" s="3"/>
      <c r="TSH19" s="3"/>
      <c r="TSI19" s="3"/>
      <c r="TSJ19" s="3"/>
      <c r="TSK19" s="3"/>
      <c r="TSL19" s="3"/>
      <c r="TSM19" s="3"/>
      <c r="TSN19" s="3"/>
      <c r="TSO19" s="3"/>
      <c r="TSP19" s="3"/>
      <c r="TSQ19" s="3"/>
      <c r="TSR19" s="3"/>
      <c r="TSS19" s="3"/>
      <c r="TST19" s="3"/>
      <c r="TSU19" s="3"/>
      <c r="TSV19" s="3"/>
      <c r="TSW19" s="3"/>
      <c r="TSX19" s="3"/>
      <c r="TSY19" s="3"/>
      <c r="TSZ19" s="3"/>
      <c r="TTA19" s="3"/>
      <c r="TTB19" s="3"/>
      <c r="TTC19" s="3"/>
      <c r="TTD19" s="3"/>
      <c r="TTE19" s="3"/>
      <c r="TTF19" s="3"/>
      <c r="TTG19" s="3"/>
      <c r="TTH19" s="3"/>
      <c r="TTI19" s="3"/>
      <c r="TTJ19" s="3"/>
      <c r="TTK19" s="3"/>
      <c r="TTL19" s="3"/>
      <c r="TTM19" s="3"/>
      <c r="TTN19" s="3"/>
      <c r="TTO19" s="3"/>
      <c r="TTP19" s="3"/>
      <c r="TTQ19" s="3"/>
      <c r="TTR19" s="3"/>
      <c r="TTS19" s="3"/>
      <c r="TTT19" s="3"/>
      <c r="TTU19" s="3"/>
      <c r="TTV19" s="3"/>
      <c r="TTW19" s="3"/>
      <c r="TTX19" s="3"/>
      <c r="TTY19" s="3"/>
      <c r="TTZ19" s="3"/>
      <c r="TUA19" s="3"/>
      <c r="TUB19" s="3"/>
      <c r="TUC19" s="3"/>
      <c r="TUD19" s="3"/>
      <c r="TUE19" s="3"/>
      <c r="TUF19" s="3"/>
      <c r="TUG19" s="3"/>
      <c r="TUH19" s="3"/>
      <c r="TUI19" s="3"/>
      <c r="TUJ19" s="3"/>
      <c r="TUK19" s="3"/>
      <c r="TUL19" s="3"/>
      <c r="TUM19" s="3"/>
      <c r="TUN19" s="3"/>
      <c r="TUO19" s="3"/>
      <c r="TUP19" s="3"/>
      <c r="TUQ19" s="3"/>
      <c r="TUR19" s="3"/>
      <c r="TUS19" s="3"/>
      <c r="TUT19" s="3"/>
      <c r="TUU19" s="3"/>
      <c r="TUV19" s="3"/>
      <c r="TUW19" s="3"/>
      <c r="TUX19" s="3"/>
      <c r="TUY19" s="3"/>
      <c r="TUZ19" s="3"/>
      <c r="TVA19" s="3"/>
      <c r="TVB19" s="3"/>
      <c r="TVC19" s="3"/>
      <c r="TVD19" s="3"/>
      <c r="TVE19" s="3"/>
      <c r="TVF19" s="3"/>
      <c r="TVG19" s="3"/>
      <c r="TVH19" s="3"/>
      <c r="TVI19" s="3"/>
      <c r="TVJ19" s="3"/>
      <c r="TVK19" s="3"/>
      <c r="TVL19" s="3"/>
      <c r="TVM19" s="3"/>
      <c r="TVN19" s="3"/>
      <c r="TVO19" s="3"/>
      <c r="TVP19" s="3"/>
      <c r="TVQ19" s="3"/>
      <c r="TVR19" s="3"/>
      <c r="TVS19" s="3"/>
      <c r="TVT19" s="3"/>
      <c r="TVU19" s="3"/>
      <c r="TVV19" s="3"/>
      <c r="TVW19" s="3"/>
      <c r="TVX19" s="3"/>
      <c r="TVY19" s="3"/>
      <c r="TVZ19" s="3"/>
      <c r="TWA19" s="3"/>
      <c r="TWB19" s="3"/>
      <c r="TWC19" s="3"/>
      <c r="TWD19" s="3"/>
      <c r="TWE19" s="3"/>
      <c r="TWF19" s="3"/>
      <c r="TWG19" s="3"/>
      <c r="TWH19" s="3"/>
      <c r="TWI19" s="3"/>
      <c r="TWJ19" s="3"/>
      <c r="TWK19" s="3"/>
      <c r="TWL19" s="3"/>
      <c r="TWM19" s="3"/>
      <c r="TWN19" s="3"/>
      <c r="TWO19" s="3"/>
      <c r="TWP19" s="3"/>
      <c r="TWQ19" s="3"/>
      <c r="TWR19" s="3"/>
      <c r="TWS19" s="3"/>
      <c r="TWT19" s="3"/>
      <c r="TWU19" s="3"/>
      <c r="TWV19" s="3"/>
      <c r="TWW19" s="3"/>
      <c r="TWX19" s="3"/>
      <c r="TWY19" s="3"/>
      <c r="TWZ19" s="3"/>
      <c r="TXA19" s="3"/>
      <c r="TXB19" s="3"/>
      <c r="TXC19" s="3"/>
      <c r="TXD19" s="3"/>
      <c r="TXE19" s="3"/>
      <c r="TXF19" s="3"/>
      <c r="TXG19" s="3"/>
      <c r="TXH19" s="3"/>
      <c r="TXI19" s="3"/>
      <c r="TXJ19" s="3"/>
      <c r="TXK19" s="3"/>
      <c r="TXL19" s="3"/>
      <c r="TXM19" s="3"/>
      <c r="TXN19" s="3"/>
      <c r="TXO19" s="3"/>
      <c r="TXP19" s="3"/>
      <c r="TXQ19" s="3"/>
      <c r="TXR19" s="3"/>
      <c r="TXS19" s="3"/>
      <c r="TXT19" s="3"/>
      <c r="TXU19" s="3"/>
      <c r="TXV19" s="3"/>
      <c r="TXW19" s="3"/>
      <c r="TXX19" s="3"/>
      <c r="TXY19" s="3"/>
      <c r="TXZ19" s="3"/>
      <c r="TYA19" s="3"/>
      <c r="TYB19" s="3"/>
      <c r="TYC19" s="3"/>
      <c r="TYD19" s="3"/>
      <c r="TYE19" s="3"/>
      <c r="TYF19" s="3"/>
      <c r="TYG19" s="3"/>
      <c r="TYH19" s="3"/>
      <c r="TYI19" s="3"/>
      <c r="TYJ19" s="3"/>
      <c r="TYK19" s="3"/>
      <c r="TYL19" s="3"/>
      <c r="TYM19" s="3"/>
      <c r="TYN19" s="3"/>
      <c r="TYO19" s="3"/>
      <c r="TYP19" s="3"/>
      <c r="TYQ19" s="3"/>
      <c r="TYR19" s="3"/>
      <c r="TYS19" s="3"/>
      <c r="TYT19" s="3"/>
      <c r="TYU19" s="3"/>
      <c r="TYV19" s="3"/>
      <c r="TYW19" s="3"/>
      <c r="TYX19" s="3"/>
      <c r="TYY19" s="3"/>
      <c r="TYZ19" s="3"/>
      <c r="TZA19" s="3"/>
      <c r="TZB19" s="3"/>
      <c r="TZC19" s="3"/>
      <c r="TZD19" s="3"/>
      <c r="TZE19" s="3"/>
      <c r="TZF19" s="3"/>
      <c r="TZG19" s="3"/>
      <c r="TZH19" s="3"/>
      <c r="TZI19" s="3"/>
      <c r="TZJ19" s="3"/>
      <c r="TZK19" s="3"/>
      <c r="TZL19" s="3"/>
      <c r="TZM19" s="3"/>
      <c r="TZN19" s="3"/>
      <c r="TZO19" s="3"/>
      <c r="TZP19" s="3"/>
      <c r="TZQ19" s="3"/>
      <c r="TZR19" s="3"/>
      <c r="TZS19" s="3"/>
      <c r="TZT19" s="3"/>
      <c r="TZU19" s="3"/>
      <c r="TZV19" s="3"/>
      <c r="TZW19" s="3"/>
      <c r="TZX19" s="3"/>
      <c r="TZY19" s="3"/>
      <c r="TZZ19" s="3"/>
      <c r="UAA19" s="3"/>
      <c r="UAB19" s="3"/>
      <c r="UAC19" s="3"/>
      <c r="UAD19" s="3"/>
      <c r="UAE19" s="3"/>
      <c r="UAF19" s="3"/>
      <c r="UAG19" s="3"/>
      <c r="UAH19" s="3"/>
      <c r="UAI19" s="3"/>
      <c r="UAJ19" s="3"/>
      <c r="UAK19" s="3"/>
      <c r="UAL19" s="3"/>
      <c r="UAM19" s="3"/>
      <c r="UAN19" s="3"/>
      <c r="UAO19" s="3"/>
      <c r="UAP19" s="3"/>
      <c r="UAQ19" s="3"/>
      <c r="UAR19" s="3"/>
      <c r="UAS19" s="3"/>
      <c r="UAT19" s="3"/>
      <c r="UAU19" s="3"/>
      <c r="UAV19" s="3"/>
      <c r="UAW19" s="3"/>
      <c r="UAX19" s="3"/>
      <c r="UAY19" s="3"/>
      <c r="UAZ19" s="3"/>
      <c r="UBA19" s="3"/>
      <c r="UBB19" s="3"/>
      <c r="UBC19" s="3"/>
      <c r="UBD19" s="3"/>
      <c r="UBE19" s="3"/>
      <c r="UBF19" s="3"/>
      <c r="UBG19" s="3"/>
      <c r="UBH19" s="3"/>
      <c r="UBI19" s="3"/>
      <c r="UBJ19" s="3"/>
      <c r="UBK19" s="3"/>
      <c r="UBL19" s="3"/>
      <c r="UBM19" s="3"/>
      <c r="UBN19" s="3"/>
      <c r="UBO19" s="3"/>
      <c r="UBP19" s="3"/>
      <c r="UBQ19" s="3"/>
      <c r="UBR19" s="3"/>
      <c r="UBS19" s="3"/>
      <c r="UBT19" s="3"/>
      <c r="UBU19" s="3"/>
      <c r="UBV19" s="3"/>
      <c r="UBW19" s="3"/>
      <c r="UBX19" s="3"/>
      <c r="UBY19" s="3"/>
      <c r="UBZ19" s="3"/>
      <c r="UCA19" s="3"/>
      <c r="UCB19" s="3"/>
      <c r="UCC19" s="3"/>
      <c r="UCD19" s="3"/>
      <c r="UCE19" s="3"/>
      <c r="UCF19" s="3"/>
      <c r="UCG19" s="3"/>
      <c r="UCH19" s="3"/>
      <c r="UCI19" s="3"/>
      <c r="UCJ19" s="3"/>
      <c r="UCK19" s="3"/>
      <c r="UCL19" s="3"/>
      <c r="UCM19" s="3"/>
      <c r="UCN19" s="3"/>
      <c r="UCO19" s="3"/>
      <c r="UCP19" s="3"/>
      <c r="UCQ19" s="3"/>
      <c r="UCR19" s="3"/>
      <c r="UCS19" s="3"/>
      <c r="UCT19" s="3"/>
      <c r="UCU19" s="3"/>
      <c r="UCV19" s="3"/>
      <c r="UCW19" s="3"/>
      <c r="UCX19" s="3"/>
      <c r="UCY19" s="3"/>
      <c r="UCZ19" s="3"/>
      <c r="UDA19" s="3"/>
      <c r="UDB19" s="3"/>
      <c r="UDC19" s="3"/>
      <c r="UDD19" s="3"/>
      <c r="UDE19" s="3"/>
      <c r="UDF19" s="3"/>
      <c r="UDG19" s="3"/>
      <c r="UDH19" s="3"/>
      <c r="UDI19" s="3"/>
      <c r="UDJ19" s="3"/>
      <c r="UDK19" s="3"/>
      <c r="UDL19" s="3"/>
      <c r="UDM19" s="3"/>
      <c r="UDN19" s="3"/>
      <c r="UDO19" s="3"/>
      <c r="UDP19" s="3"/>
      <c r="UDQ19" s="3"/>
      <c r="UDR19" s="3"/>
      <c r="UDS19" s="3"/>
      <c r="UDT19" s="3"/>
      <c r="UDU19" s="3"/>
      <c r="UDV19" s="3"/>
      <c r="UDW19" s="3"/>
      <c r="UDX19" s="3"/>
      <c r="UDY19" s="3"/>
      <c r="UDZ19" s="3"/>
      <c r="UEA19" s="3"/>
      <c r="UEB19" s="3"/>
      <c r="UEC19" s="3"/>
      <c r="UED19" s="3"/>
      <c r="UEE19" s="3"/>
      <c r="UEF19" s="3"/>
      <c r="UEG19" s="3"/>
      <c r="UEH19" s="3"/>
      <c r="UEI19" s="3"/>
      <c r="UEJ19" s="3"/>
      <c r="UEK19" s="3"/>
      <c r="UEL19" s="3"/>
      <c r="UEM19" s="3"/>
      <c r="UEN19" s="3"/>
      <c r="UEO19" s="3"/>
      <c r="UEP19" s="3"/>
      <c r="UEQ19" s="3"/>
      <c r="UER19" s="3"/>
      <c r="UES19" s="3"/>
      <c r="UET19" s="3"/>
      <c r="UEU19" s="3"/>
      <c r="UEV19" s="3"/>
      <c r="UEW19" s="3"/>
      <c r="UEX19" s="3"/>
      <c r="UEY19" s="3"/>
      <c r="UEZ19" s="3"/>
      <c r="UFA19" s="3"/>
      <c r="UFB19" s="3"/>
      <c r="UFC19" s="3"/>
      <c r="UFD19" s="3"/>
      <c r="UFE19" s="3"/>
      <c r="UFF19" s="3"/>
      <c r="UFG19" s="3"/>
      <c r="UFH19" s="3"/>
      <c r="UFI19" s="3"/>
      <c r="UFJ19" s="3"/>
      <c r="UFK19" s="3"/>
      <c r="UFL19" s="3"/>
      <c r="UFM19" s="3"/>
      <c r="UFN19" s="3"/>
      <c r="UFO19" s="3"/>
      <c r="UFP19" s="3"/>
      <c r="UFQ19" s="3"/>
      <c r="UFR19" s="3"/>
      <c r="UFS19" s="3"/>
      <c r="UFT19" s="3"/>
      <c r="UFU19" s="3"/>
      <c r="UFV19" s="3"/>
      <c r="UFW19" s="3"/>
      <c r="UFX19" s="3"/>
      <c r="UFY19" s="3"/>
      <c r="UFZ19" s="3"/>
      <c r="UGA19" s="3"/>
      <c r="UGB19" s="3"/>
      <c r="UGC19" s="3"/>
      <c r="UGD19" s="3"/>
      <c r="UGE19" s="3"/>
      <c r="UGF19" s="3"/>
      <c r="UGG19" s="3"/>
      <c r="UGH19" s="3"/>
      <c r="UGI19" s="3"/>
      <c r="UGJ19" s="3"/>
      <c r="UGK19" s="3"/>
      <c r="UGL19" s="3"/>
      <c r="UGM19" s="3"/>
      <c r="UGN19" s="3"/>
      <c r="UGO19" s="3"/>
      <c r="UGP19" s="3"/>
      <c r="UGQ19" s="3"/>
      <c r="UGR19" s="3"/>
      <c r="UGS19" s="3"/>
      <c r="UGT19" s="3"/>
      <c r="UGU19" s="3"/>
      <c r="UGV19" s="3"/>
      <c r="UGW19" s="3"/>
      <c r="UGX19" s="3"/>
      <c r="UGY19" s="3"/>
      <c r="UGZ19" s="3"/>
      <c r="UHA19" s="3"/>
      <c r="UHB19" s="3"/>
      <c r="UHC19" s="3"/>
      <c r="UHD19" s="3"/>
      <c r="UHE19" s="3"/>
      <c r="UHF19" s="3"/>
      <c r="UHG19" s="3"/>
      <c r="UHH19" s="3"/>
      <c r="UHI19" s="3"/>
      <c r="UHJ19" s="3"/>
      <c r="UHK19" s="3"/>
      <c r="UHL19" s="3"/>
      <c r="UHM19" s="3"/>
      <c r="UHN19" s="3"/>
      <c r="UHO19" s="3"/>
      <c r="UHP19" s="3"/>
      <c r="UHQ19" s="3"/>
      <c r="UHR19" s="3"/>
      <c r="UHS19" s="3"/>
      <c r="UHT19" s="3"/>
      <c r="UHU19" s="3"/>
      <c r="UHV19" s="3"/>
      <c r="UHW19" s="3"/>
      <c r="UHX19" s="3"/>
      <c r="UHY19" s="3"/>
      <c r="UHZ19" s="3"/>
      <c r="UIA19" s="3"/>
      <c r="UIB19" s="3"/>
      <c r="UIC19" s="3"/>
      <c r="UID19" s="3"/>
      <c r="UIE19" s="3"/>
      <c r="UIF19" s="3"/>
      <c r="UIG19" s="3"/>
      <c r="UIH19" s="3"/>
      <c r="UII19" s="3"/>
      <c r="UIJ19" s="3"/>
      <c r="UIK19" s="3"/>
      <c r="UIL19" s="3"/>
      <c r="UIM19" s="3"/>
      <c r="UIN19" s="3"/>
      <c r="UIO19" s="3"/>
      <c r="UIP19" s="3"/>
      <c r="UIQ19" s="3"/>
      <c r="UIR19" s="3"/>
      <c r="UIS19" s="3"/>
      <c r="UIT19" s="3"/>
      <c r="UIU19" s="3"/>
      <c r="UIV19" s="3"/>
      <c r="UIW19" s="3"/>
      <c r="UIX19" s="3"/>
      <c r="UIY19" s="3"/>
      <c r="UIZ19" s="3"/>
      <c r="UJA19" s="3"/>
      <c r="UJB19" s="3"/>
      <c r="UJC19" s="3"/>
      <c r="UJD19" s="3"/>
      <c r="UJE19" s="3"/>
      <c r="UJF19" s="3"/>
      <c r="UJG19" s="3"/>
      <c r="UJH19" s="3"/>
      <c r="UJI19" s="3"/>
      <c r="UJJ19" s="3"/>
      <c r="UJK19" s="3"/>
      <c r="UJL19" s="3"/>
      <c r="UJM19" s="3"/>
      <c r="UJN19" s="3"/>
      <c r="UJO19" s="3"/>
      <c r="UJP19" s="3"/>
      <c r="UJQ19" s="3"/>
      <c r="UJR19" s="3"/>
      <c r="UJS19" s="3"/>
      <c r="UJT19" s="3"/>
      <c r="UJU19" s="3"/>
      <c r="UJV19" s="3"/>
      <c r="UJW19" s="3"/>
      <c r="UJX19" s="3"/>
      <c r="UJY19" s="3"/>
      <c r="UJZ19" s="3"/>
      <c r="UKA19" s="3"/>
      <c r="UKB19" s="3"/>
      <c r="UKC19" s="3"/>
      <c r="UKD19" s="3"/>
      <c r="UKE19" s="3"/>
      <c r="UKF19" s="3"/>
      <c r="UKG19" s="3"/>
      <c r="UKH19" s="3"/>
      <c r="UKI19" s="3"/>
      <c r="UKJ19" s="3"/>
      <c r="UKK19" s="3"/>
      <c r="UKL19" s="3"/>
      <c r="UKM19" s="3"/>
      <c r="UKN19" s="3"/>
      <c r="UKO19" s="3"/>
      <c r="UKP19" s="3"/>
      <c r="UKQ19" s="3"/>
      <c r="UKR19" s="3"/>
      <c r="UKS19" s="3"/>
      <c r="UKT19" s="3"/>
      <c r="UKU19" s="3"/>
      <c r="UKV19" s="3"/>
      <c r="UKW19" s="3"/>
      <c r="UKX19" s="3"/>
      <c r="UKY19" s="3"/>
      <c r="UKZ19" s="3"/>
      <c r="ULA19" s="3"/>
      <c r="ULB19" s="3"/>
      <c r="ULC19" s="3"/>
      <c r="ULD19" s="3"/>
      <c r="ULE19" s="3"/>
      <c r="ULF19" s="3"/>
      <c r="ULG19" s="3"/>
      <c r="ULH19" s="3"/>
      <c r="ULI19" s="3"/>
      <c r="ULJ19" s="3"/>
      <c r="ULK19" s="3"/>
      <c r="ULL19" s="3"/>
      <c r="ULM19" s="3"/>
      <c r="ULN19" s="3"/>
      <c r="ULO19" s="3"/>
      <c r="ULP19" s="3"/>
      <c r="ULQ19" s="3"/>
      <c r="ULR19" s="3"/>
      <c r="ULS19" s="3"/>
      <c r="ULT19" s="3"/>
      <c r="ULU19" s="3"/>
      <c r="ULV19" s="3"/>
      <c r="ULW19" s="3"/>
      <c r="ULX19" s="3"/>
      <c r="ULY19" s="3"/>
      <c r="ULZ19" s="3"/>
      <c r="UMA19" s="3"/>
      <c r="UMB19" s="3"/>
      <c r="UMC19" s="3"/>
      <c r="UMD19" s="3"/>
      <c r="UME19" s="3"/>
      <c r="UMF19" s="3"/>
      <c r="UMG19" s="3"/>
      <c r="UMH19" s="3"/>
      <c r="UMI19" s="3"/>
      <c r="UMJ19" s="3"/>
      <c r="UMK19" s="3"/>
      <c r="UML19" s="3"/>
      <c r="UMM19" s="3"/>
      <c r="UMN19" s="3"/>
      <c r="UMO19" s="3"/>
      <c r="UMP19" s="3"/>
      <c r="UMQ19" s="3"/>
      <c r="UMR19" s="3"/>
      <c r="UMS19" s="3"/>
      <c r="UMT19" s="3"/>
      <c r="UMU19" s="3"/>
      <c r="UMV19" s="3"/>
      <c r="UMW19" s="3"/>
      <c r="UMX19" s="3"/>
      <c r="UMY19" s="3"/>
      <c r="UMZ19" s="3"/>
      <c r="UNA19" s="3"/>
      <c r="UNB19" s="3"/>
      <c r="UNC19" s="3"/>
      <c r="UND19" s="3"/>
      <c r="UNE19" s="3"/>
      <c r="UNF19" s="3"/>
      <c r="UNG19" s="3"/>
      <c r="UNH19" s="3"/>
      <c r="UNI19" s="3"/>
      <c r="UNJ19" s="3"/>
      <c r="UNK19" s="3"/>
      <c r="UNL19" s="3"/>
      <c r="UNM19" s="3"/>
      <c r="UNN19" s="3"/>
      <c r="UNO19" s="3"/>
      <c r="UNP19" s="3"/>
      <c r="UNQ19" s="3"/>
      <c r="UNR19" s="3"/>
      <c r="UNS19" s="3"/>
      <c r="UNT19" s="3"/>
      <c r="UNU19" s="3"/>
      <c r="UNV19" s="3"/>
      <c r="UNW19" s="3"/>
      <c r="UNX19" s="3"/>
      <c r="UNY19" s="3"/>
      <c r="UNZ19" s="3"/>
      <c r="UOA19" s="3"/>
      <c r="UOB19" s="3"/>
      <c r="UOC19" s="3"/>
      <c r="UOD19" s="3"/>
      <c r="UOE19" s="3"/>
      <c r="UOF19" s="3"/>
      <c r="UOG19" s="3"/>
      <c r="UOH19" s="3"/>
      <c r="UOI19" s="3"/>
      <c r="UOJ19" s="3"/>
      <c r="UOK19" s="3"/>
      <c r="UOL19" s="3"/>
      <c r="UOM19" s="3"/>
      <c r="UON19" s="3"/>
      <c r="UOO19" s="3"/>
      <c r="UOP19" s="3"/>
      <c r="UOQ19" s="3"/>
      <c r="UOR19" s="3"/>
      <c r="UOS19" s="3"/>
      <c r="UOT19" s="3"/>
      <c r="UOU19" s="3"/>
      <c r="UOV19" s="3"/>
      <c r="UOW19" s="3"/>
      <c r="UOX19" s="3"/>
      <c r="UOY19" s="3"/>
      <c r="UOZ19" s="3"/>
      <c r="UPA19" s="3"/>
      <c r="UPB19" s="3"/>
      <c r="UPC19" s="3"/>
      <c r="UPD19" s="3"/>
      <c r="UPE19" s="3"/>
      <c r="UPF19" s="3"/>
      <c r="UPG19" s="3"/>
      <c r="UPH19" s="3"/>
      <c r="UPI19" s="3"/>
      <c r="UPJ19" s="3"/>
      <c r="UPK19" s="3"/>
      <c r="UPL19" s="3"/>
      <c r="UPM19" s="3"/>
      <c r="UPN19" s="3"/>
      <c r="UPO19" s="3"/>
      <c r="UPP19" s="3"/>
      <c r="UPQ19" s="3"/>
      <c r="UPR19" s="3"/>
      <c r="UPS19" s="3"/>
      <c r="UPT19" s="3"/>
      <c r="UPU19" s="3"/>
      <c r="UPV19" s="3"/>
      <c r="UPW19" s="3"/>
      <c r="UPX19" s="3"/>
      <c r="UPY19" s="3"/>
      <c r="UPZ19" s="3"/>
      <c r="UQA19" s="3"/>
      <c r="UQB19" s="3"/>
      <c r="UQC19" s="3"/>
      <c r="UQD19" s="3"/>
      <c r="UQE19" s="3"/>
      <c r="UQF19" s="3"/>
      <c r="UQG19" s="3"/>
      <c r="UQH19" s="3"/>
      <c r="UQI19" s="3"/>
      <c r="UQJ19" s="3"/>
      <c r="UQK19" s="3"/>
      <c r="UQL19" s="3"/>
      <c r="UQM19" s="3"/>
      <c r="UQN19" s="3"/>
      <c r="UQO19" s="3"/>
      <c r="UQP19" s="3"/>
      <c r="UQQ19" s="3"/>
      <c r="UQR19" s="3"/>
      <c r="UQS19" s="3"/>
      <c r="UQT19" s="3"/>
      <c r="UQU19" s="3"/>
      <c r="UQV19" s="3"/>
      <c r="UQW19" s="3"/>
      <c r="UQX19" s="3"/>
      <c r="UQY19" s="3"/>
      <c r="UQZ19" s="3"/>
      <c r="URA19" s="3"/>
      <c r="URB19" s="3"/>
      <c r="URC19" s="3"/>
      <c r="URD19" s="3"/>
      <c r="URE19" s="3"/>
      <c r="URF19" s="3"/>
      <c r="URG19" s="3"/>
      <c r="URH19" s="3"/>
      <c r="URI19" s="3"/>
      <c r="URJ19" s="3"/>
      <c r="URK19" s="3"/>
      <c r="URL19" s="3"/>
      <c r="URM19" s="3"/>
      <c r="URN19" s="3"/>
      <c r="URO19" s="3"/>
      <c r="URP19" s="3"/>
      <c r="URQ19" s="3"/>
      <c r="URR19" s="3"/>
      <c r="URS19" s="3"/>
      <c r="URT19" s="3"/>
      <c r="URU19" s="3"/>
      <c r="URV19" s="3"/>
      <c r="URW19" s="3"/>
      <c r="URX19" s="3"/>
      <c r="URY19" s="3"/>
      <c r="URZ19" s="3"/>
      <c r="USA19" s="3"/>
      <c r="USB19" s="3"/>
      <c r="USC19" s="3"/>
      <c r="USD19" s="3"/>
      <c r="USE19" s="3"/>
      <c r="USF19" s="3"/>
      <c r="USG19" s="3"/>
      <c r="USH19" s="3"/>
      <c r="USI19" s="3"/>
      <c r="USJ19" s="3"/>
      <c r="USK19" s="3"/>
      <c r="USL19" s="3"/>
      <c r="USM19" s="3"/>
      <c r="USN19" s="3"/>
      <c r="USO19" s="3"/>
      <c r="USP19" s="3"/>
      <c r="USQ19" s="3"/>
      <c r="USR19" s="3"/>
      <c r="USS19" s="3"/>
      <c r="UST19" s="3"/>
      <c r="USU19" s="3"/>
      <c r="USV19" s="3"/>
      <c r="USW19" s="3"/>
      <c r="USX19" s="3"/>
      <c r="USY19" s="3"/>
      <c r="USZ19" s="3"/>
      <c r="UTA19" s="3"/>
      <c r="UTB19" s="3"/>
      <c r="UTC19" s="3"/>
      <c r="UTD19" s="3"/>
      <c r="UTE19" s="3"/>
      <c r="UTF19" s="3"/>
      <c r="UTG19" s="3"/>
      <c r="UTH19" s="3"/>
      <c r="UTI19" s="3"/>
      <c r="UTJ19" s="3"/>
      <c r="UTK19" s="3"/>
      <c r="UTL19" s="3"/>
      <c r="UTM19" s="3"/>
      <c r="UTN19" s="3"/>
      <c r="UTO19" s="3"/>
      <c r="UTP19" s="3"/>
      <c r="UTQ19" s="3"/>
      <c r="UTR19" s="3"/>
      <c r="UTS19" s="3"/>
      <c r="UTT19" s="3"/>
      <c r="UTU19" s="3"/>
      <c r="UTV19" s="3"/>
      <c r="UTW19" s="3"/>
      <c r="UTX19" s="3"/>
      <c r="UTY19" s="3"/>
      <c r="UTZ19" s="3"/>
      <c r="UUA19" s="3"/>
      <c r="UUB19" s="3"/>
      <c r="UUC19" s="3"/>
      <c r="UUD19" s="3"/>
      <c r="UUE19" s="3"/>
      <c r="UUF19" s="3"/>
      <c r="UUG19" s="3"/>
      <c r="UUH19" s="3"/>
      <c r="UUI19" s="3"/>
      <c r="UUJ19" s="3"/>
      <c r="UUK19" s="3"/>
      <c r="UUL19" s="3"/>
      <c r="UUM19" s="3"/>
      <c r="UUN19" s="3"/>
      <c r="UUO19" s="3"/>
      <c r="UUP19" s="3"/>
      <c r="UUQ19" s="3"/>
      <c r="UUR19" s="3"/>
      <c r="UUS19" s="3"/>
      <c r="UUT19" s="3"/>
      <c r="UUU19" s="3"/>
      <c r="UUV19" s="3"/>
      <c r="UUW19" s="3"/>
      <c r="UUX19" s="3"/>
      <c r="UUY19" s="3"/>
      <c r="UUZ19" s="3"/>
      <c r="UVA19" s="3"/>
      <c r="UVB19" s="3"/>
      <c r="UVC19" s="3"/>
      <c r="UVD19" s="3"/>
      <c r="UVE19" s="3"/>
      <c r="UVF19" s="3"/>
      <c r="UVG19" s="3"/>
      <c r="UVH19" s="3"/>
      <c r="UVI19" s="3"/>
      <c r="UVJ19" s="3"/>
      <c r="UVK19" s="3"/>
      <c r="UVL19" s="3"/>
      <c r="UVM19" s="3"/>
      <c r="UVN19" s="3"/>
      <c r="UVO19" s="3"/>
      <c r="UVP19" s="3"/>
      <c r="UVQ19" s="3"/>
      <c r="UVR19" s="3"/>
      <c r="UVS19" s="3"/>
      <c r="UVT19" s="3"/>
      <c r="UVU19" s="3"/>
      <c r="UVV19" s="3"/>
      <c r="UVW19" s="3"/>
      <c r="UVX19" s="3"/>
      <c r="UVY19" s="3"/>
      <c r="UVZ19" s="3"/>
      <c r="UWA19" s="3"/>
      <c r="UWB19" s="3"/>
      <c r="UWC19" s="3"/>
      <c r="UWD19" s="3"/>
      <c r="UWE19" s="3"/>
      <c r="UWF19" s="3"/>
      <c r="UWG19" s="3"/>
      <c r="UWH19" s="3"/>
      <c r="UWI19" s="3"/>
      <c r="UWJ19" s="3"/>
      <c r="UWK19" s="3"/>
      <c r="UWL19" s="3"/>
      <c r="UWM19" s="3"/>
      <c r="UWN19" s="3"/>
      <c r="UWO19" s="3"/>
      <c r="UWP19" s="3"/>
      <c r="UWQ19" s="3"/>
      <c r="UWR19" s="3"/>
      <c r="UWS19" s="3"/>
      <c r="UWT19" s="3"/>
      <c r="UWU19" s="3"/>
      <c r="UWV19" s="3"/>
      <c r="UWW19" s="3"/>
      <c r="UWX19" s="3"/>
      <c r="UWY19" s="3"/>
      <c r="UWZ19" s="3"/>
      <c r="UXA19" s="3"/>
      <c r="UXB19" s="3"/>
      <c r="UXC19" s="3"/>
      <c r="UXD19" s="3"/>
      <c r="UXE19" s="3"/>
      <c r="UXF19" s="3"/>
      <c r="UXG19" s="3"/>
      <c r="UXH19" s="3"/>
      <c r="UXI19" s="3"/>
      <c r="UXJ19" s="3"/>
      <c r="UXK19" s="3"/>
      <c r="UXL19" s="3"/>
      <c r="UXM19" s="3"/>
      <c r="UXN19" s="3"/>
      <c r="UXO19" s="3"/>
      <c r="UXP19" s="3"/>
      <c r="UXQ19" s="3"/>
      <c r="UXR19" s="3"/>
      <c r="UXS19" s="3"/>
      <c r="UXT19" s="3"/>
      <c r="UXU19" s="3"/>
      <c r="UXV19" s="3"/>
      <c r="UXW19" s="3"/>
      <c r="UXX19" s="3"/>
      <c r="UXY19" s="3"/>
      <c r="UXZ19" s="3"/>
      <c r="UYA19" s="3"/>
      <c r="UYB19" s="3"/>
      <c r="UYC19" s="3"/>
      <c r="UYD19" s="3"/>
      <c r="UYE19" s="3"/>
      <c r="UYF19" s="3"/>
      <c r="UYG19" s="3"/>
      <c r="UYH19" s="3"/>
      <c r="UYI19" s="3"/>
      <c r="UYJ19" s="3"/>
      <c r="UYK19" s="3"/>
      <c r="UYL19" s="3"/>
      <c r="UYM19" s="3"/>
      <c r="UYN19" s="3"/>
      <c r="UYO19" s="3"/>
      <c r="UYP19" s="3"/>
      <c r="UYQ19" s="3"/>
      <c r="UYR19" s="3"/>
      <c r="UYS19" s="3"/>
      <c r="UYT19" s="3"/>
      <c r="UYU19" s="3"/>
      <c r="UYV19" s="3"/>
      <c r="UYW19" s="3"/>
      <c r="UYX19" s="3"/>
      <c r="UYY19" s="3"/>
      <c r="UYZ19" s="3"/>
      <c r="UZA19" s="3"/>
      <c r="UZB19" s="3"/>
      <c r="UZC19" s="3"/>
      <c r="UZD19" s="3"/>
      <c r="UZE19" s="3"/>
      <c r="UZF19" s="3"/>
      <c r="UZG19" s="3"/>
      <c r="UZH19" s="3"/>
      <c r="UZI19" s="3"/>
      <c r="UZJ19" s="3"/>
      <c r="UZK19" s="3"/>
      <c r="UZL19" s="3"/>
      <c r="UZM19" s="3"/>
      <c r="UZN19" s="3"/>
      <c r="UZO19" s="3"/>
      <c r="UZP19" s="3"/>
      <c r="UZQ19" s="3"/>
      <c r="UZR19" s="3"/>
      <c r="UZS19" s="3"/>
      <c r="UZT19" s="3"/>
      <c r="UZU19" s="3"/>
      <c r="UZV19" s="3"/>
      <c r="UZW19" s="3"/>
      <c r="UZX19" s="3"/>
      <c r="UZY19" s="3"/>
      <c r="UZZ19" s="3"/>
      <c r="VAA19" s="3"/>
      <c r="VAB19" s="3"/>
      <c r="VAC19" s="3"/>
      <c r="VAD19" s="3"/>
      <c r="VAE19" s="3"/>
      <c r="VAF19" s="3"/>
      <c r="VAG19" s="3"/>
      <c r="VAH19" s="3"/>
      <c r="VAI19" s="3"/>
      <c r="VAJ19" s="3"/>
      <c r="VAK19" s="3"/>
      <c r="VAL19" s="3"/>
      <c r="VAM19" s="3"/>
      <c r="VAN19" s="3"/>
      <c r="VAO19" s="3"/>
      <c r="VAP19" s="3"/>
      <c r="VAQ19" s="3"/>
      <c r="VAR19" s="3"/>
      <c r="VAS19" s="3"/>
      <c r="VAT19" s="3"/>
      <c r="VAU19" s="3"/>
      <c r="VAV19" s="3"/>
      <c r="VAW19" s="3"/>
      <c r="VAX19" s="3"/>
      <c r="VAY19" s="3"/>
      <c r="VAZ19" s="3"/>
      <c r="VBA19" s="3"/>
      <c r="VBB19" s="3"/>
      <c r="VBC19" s="3"/>
      <c r="VBD19" s="3"/>
      <c r="VBE19" s="3"/>
      <c r="VBF19" s="3"/>
      <c r="VBG19" s="3"/>
      <c r="VBH19" s="3"/>
      <c r="VBI19" s="3"/>
      <c r="VBJ19" s="3"/>
      <c r="VBK19" s="3"/>
      <c r="VBL19" s="3"/>
      <c r="VBM19" s="3"/>
      <c r="VBN19" s="3"/>
      <c r="VBO19" s="3"/>
      <c r="VBP19" s="3"/>
      <c r="VBQ19" s="3"/>
      <c r="VBR19" s="3"/>
      <c r="VBS19" s="3"/>
      <c r="VBT19" s="3"/>
      <c r="VBU19" s="3"/>
      <c r="VBV19" s="3"/>
      <c r="VBW19" s="3"/>
      <c r="VBX19" s="3"/>
      <c r="VBY19" s="3"/>
      <c r="VBZ19" s="3"/>
      <c r="VCA19" s="3"/>
      <c r="VCB19" s="3"/>
      <c r="VCC19" s="3"/>
      <c r="VCD19" s="3"/>
      <c r="VCE19" s="3"/>
      <c r="VCF19" s="3"/>
      <c r="VCG19" s="3"/>
      <c r="VCH19" s="3"/>
      <c r="VCI19" s="3"/>
      <c r="VCJ19" s="3"/>
      <c r="VCK19" s="3"/>
      <c r="VCL19" s="3"/>
      <c r="VCM19" s="3"/>
      <c r="VCN19" s="3"/>
      <c r="VCO19" s="3"/>
      <c r="VCP19" s="3"/>
      <c r="VCQ19" s="3"/>
      <c r="VCR19" s="3"/>
      <c r="VCS19" s="3"/>
      <c r="VCT19" s="3"/>
      <c r="VCU19" s="3"/>
      <c r="VCV19" s="3"/>
      <c r="VCW19" s="3"/>
      <c r="VCX19" s="3"/>
      <c r="VCY19" s="3"/>
      <c r="VCZ19" s="3"/>
      <c r="VDA19" s="3"/>
      <c r="VDB19" s="3"/>
      <c r="VDC19" s="3"/>
      <c r="VDD19" s="3"/>
      <c r="VDE19" s="3"/>
      <c r="VDF19" s="3"/>
      <c r="VDG19" s="3"/>
      <c r="VDH19" s="3"/>
      <c r="VDI19" s="3"/>
      <c r="VDJ19" s="3"/>
      <c r="VDK19" s="3"/>
      <c r="VDL19" s="3"/>
      <c r="VDM19" s="3"/>
      <c r="VDN19" s="3"/>
      <c r="VDO19" s="3"/>
      <c r="VDP19" s="3"/>
      <c r="VDQ19" s="3"/>
      <c r="VDR19" s="3"/>
      <c r="VDS19" s="3"/>
      <c r="VDT19" s="3"/>
      <c r="VDU19" s="3"/>
      <c r="VDV19" s="3"/>
      <c r="VDW19" s="3"/>
      <c r="VDX19" s="3"/>
      <c r="VDY19" s="3"/>
      <c r="VDZ19" s="3"/>
      <c r="VEA19" s="3"/>
      <c r="VEB19" s="3"/>
      <c r="VEC19" s="3"/>
      <c r="VED19" s="3"/>
      <c r="VEE19" s="3"/>
      <c r="VEF19" s="3"/>
      <c r="VEG19" s="3"/>
      <c r="VEH19" s="3"/>
      <c r="VEI19" s="3"/>
      <c r="VEJ19" s="3"/>
      <c r="VEK19" s="3"/>
      <c r="VEL19" s="3"/>
      <c r="VEM19" s="3"/>
      <c r="VEN19" s="3"/>
      <c r="VEO19" s="3"/>
      <c r="VEP19" s="3"/>
      <c r="VEQ19" s="3"/>
      <c r="VER19" s="3"/>
      <c r="VES19" s="3"/>
      <c r="VET19" s="3"/>
      <c r="VEU19" s="3"/>
      <c r="VEV19" s="3"/>
      <c r="VEW19" s="3"/>
      <c r="VEX19" s="3"/>
      <c r="VEY19" s="3"/>
      <c r="VEZ19" s="3"/>
      <c r="VFA19" s="3"/>
      <c r="VFB19" s="3"/>
      <c r="VFC19" s="3"/>
      <c r="VFD19" s="3"/>
      <c r="VFE19" s="3"/>
      <c r="VFF19" s="3"/>
      <c r="VFG19" s="3"/>
      <c r="VFH19" s="3"/>
      <c r="VFI19" s="3"/>
      <c r="VFJ19" s="3"/>
      <c r="VFK19" s="3"/>
      <c r="VFL19" s="3"/>
      <c r="VFM19" s="3"/>
      <c r="VFN19" s="3"/>
      <c r="VFO19" s="3"/>
      <c r="VFP19" s="3"/>
      <c r="VFQ19" s="3"/>
      <c r="VFR19" s="3"/>
      <c r="VFS19" s="3"/>
      <c r="VFT19" s="3"/>
      <c r="VFU19" s="3"/>
      <c r="VFV19" s="3"/>
      <c r="VFW19" s="3"/>
      <c r="VFX19" s="3"/>
      <c r="VFY19" s="3"/>
      <c r="VFZ19" s="3"/>
      <c r="VGA19" s="3"/>
      <c r="VGB19" s="3"/>
      <c r="VGC19" s="3"/>
      <c r="VGD19" s="3"/>
      <c r="VGE19" s="3"/>
      <c r="VGF19" s="3"/>
      <c r="VGG19" s="3"/>
      <c r="VGH19" s="3"/>
      <c r="VGI19" s="3"/>
      <c r="VGJ19" s="3"/>
      <c r="VGK19" s="3"/>
      <c r="VGL19" s="3"/>
      <c r="VGM19" s="3"/>
      <c r="VGN19" s="3"/>
      <c r="VGO19" s="3"/>
      <c r="VGP19" s="3"/>
      <c r="VGQ19" s="3"/>
      <c r="VGR19" s="3"/>
      <c r="VGS19" s="3"/>
      <c r="VGT19" s="3"/>
      <c r="VGU19" s="3"/>
      <c r="VGV19" s="3"/>
      <c r="VGW19" s="3"/>
      <c r="VGX19" s="3"/>
      <c r="VGY19" s="3"/>
      <c r="VGZ19" s="3"/>
      <c r="VHA19" s="3"/>
      <c r="VHB19" s="3"/>
      <c r="VHC19" s="3"/>
      <c r="VHD19" s="3"/>
      <c r="VHE19" s="3"/>
      <c r="VHF19" s="3"/>
      <c r="VHG19" s="3"/>
      <c r="VHH19" s="3"/>
      <c r="VHI19" s="3"/>
      <c r="VHJ19" s="3"/>
      <c r="VHK19" s="3"/>
      <c r="VHL19" s="3"/>
      <c r="VHM19" s="3"/>
      <c r="VHN19" s="3"/>
      <c r="VHO19" s="3"/>
      <c r="VHP19" s="3"/>
      <c r="VHQ19" s="3"/>
      <c r="VHR19" s="3"/>
      <c r="VHS19" s="3"/>
      <c r="VHT19" s="3"/>
      <c r="VHU19" s="3"/>
      <c r="VHV19" s="3"/>
      <c r="VHW19" s="3"/>
      <c r="VHX19" s="3"/>
      <c r="VHY19" s="3"/>
      <c r="VHZ19" s="3"/>
      <c r="VIA19" s="3"/>
      <c r="VIB19" s="3"/>
      <c r="VIC19" s="3"/>
      <c r="VID19" s="3"/>
      <c r="VIE19" s="3"/>
      <c r="VIF19" s="3"/>
      <c r="VIG19" s="3"/>
      <c r="VIH19" s="3"/>
      <c r="VII19" s="3"/>
      <c r="VIJ19" s="3"/>
      <c r="VIK19" s="3"/>
      <c r="VIL19" s="3"/>
      <c r="VIM19" s="3"/>
      <c r="VIN19" s="3"/>
      <c r="VIO19" s="3"/>
      <c r="VIP19" s="3"/>
      <c r="VIQ19" s="3"/>
      <c r="VIR19" s="3"/>
      <c r="VIS19" s="3"/>
      <c r="VIT19" s="3"/>
      <c r="VIU19" s="3"/>
      <c r="VIV19" s="3"/>
      <c r="VIW19" s="3"/>
      <c r="VIX19" s="3"/>
      <c r="VIY19" s="3"/>
      <c r="VIZ19" s="3"/>
      <c r="VJA19" s="3"/>
      <c r="VJB19" s="3"/>
      <c r="VJC19" s="3"/>
      <c r="VJD19" s="3"/>
      <c r="VJE19" s="3"/>
      <c r="VJF19" s="3"/>
      <c r="VJG19" s="3"/>
      <c r="VJH19" s="3"/>
      <c r="VJI19" s="3"/>
      <c r="VJJ19" s="3"/>
      <c r="VJK19" s="3"/>
      <c r="VJL19" s="3"/>
      <c r="VJM19" s="3"/>
      <c r="VJN19" s="3"/>
      <c r="VJO19" s="3"/>
      <c r="VJP19" s="3"/>
      <c r="VJQ19" s="3"/>
      <c r="VJR19" s="3"/>
      <c r="VJS19" s="3"/>
      <c r="VJT19" s="3"/>
      <c r="VJU19" s="3"/>
      <c r="VJV19" s="3"/>
      <c r="VJW19" s="3"/>
      <c r="VJX19" s="3"/>
      <c r="VJY19" s="3"/>
      <c r="VJZ19" s="3"/>
      <c r="VKA19" s="3"/>
      <c r="VKB19" s="3"/>
      <c r="VKC19" s="3"/>
      <c r="VKD19" s="3"/>
      <c r="VKE19" s="3"/>
      <c r="VKF19" s="3"/>
      <c r="VKG19" s="3"/>
      <c r="VKH19" s="3"/>
      <c r="VKI19" s="3"/>
      <c r="VKJ19" s="3"/>
      <c r="VKK19" s="3"/>
      <c r="VKL19" s="3"/>
      <c r="VKM19" s="3"/>
      <c r="VKN19" s="3"/>
      <c r="VKO19" s="3"/>
      <c r="VKP19" s="3"/>
      <c r="VKQ19" s="3"/>
      <c r="VKR19" s="3"/>
      <c r="VKS19" s="3"/>
      <c r="VKT19" s="3"/>
      <c r="VKU19" s="3"/>
      <c r="VKV19" s="3"/>
      <c r="VKW19" s="3"/>
      <c r="VKX19" s="3"/>
      <c r="VKY19" s="3"/>
      <c r="VKZ19" s="3"/>
      <c r="VLA19" s="3"/>
      <c r="VLB19" s="3"/>
      <c r="VLC19" s="3"/>
      <c r="VLD19" s="3"/>
      <c r="VLE19" s="3"/>
      <c r="VLF19" s="3"/>
      <c r="VLG19" s="3"/>
      <c r="VLH19" s="3"/>
      <c r="VLI19" s="3"/>
      <c r="VLJ19" s="3"/>
      <c r="VLK19" s="3"/>
      <c r="VLL19" s="3"/>
      <c r="VLM19" s="3"/>
      <c r="VLN19" s="3"/>
      <c r="VLO19" s="3"/>
      <c r="VLP19" s="3"/>
      <c r="VLQ19" s="3"/>
      <c r="VLR19" s="3"/>
      <c r="VLS19" s="3"/>
      <c r="VLT19" s="3"/>
      <c r="VLU19" s="3"/>
      <c r="VLV19" s="3"/>
      <c r="VLW19" s="3"/>
      <c r="VLX19" s="3"/>
      <c r="VLY19" s="3"/>
      <c r="VLZ19" s="3"/>
      <c r="VMA19" s="3"/>
      <c r="VMB19" s="3"/>
      <c r="VMC19" s="3"/>
      <c r="VMD19" s="3"/>
      <c r="VME19" s="3"/>
      <c r="VMF19" s="3"/>
      <c r="VMG19" s="3"/>
      <c r="VMH19" s="3"/>
      <c r="VMI19" s="3"/>
      <c r="VMJ19" s="3"/>
      <c r="VMK19" s="3"/>
      <c r="VML19" s="3"/>
      <c r="VMM19" s="3"/>
      <c r="VMN19" s="3"/>
      <c r="VMO19" s="3"/>
      <c r="VMP19" s="3"/>
      <c r="VMQ19" s="3"/>
      <c r="VMR19" s="3"/>
      <c r="VMS19" s="3"/>
      <c r="VMT19" s="3"/>
      <c r="VMU19" s="3"/>
      <c r="VMV19" s="3"/>
      <c r="VMW19" s="3"/>
      <c r="VMX19" s="3"/>
      <c r="VMY19" s="3"/>
      <c r="VMZ19" s="3"/>
      <c r="VNA19" s="3"/>
      <c r="VNB19" s="3"/>
      <c r="VNC19" s="3"/>
      <c r="VND19" s="3"/>
      <c r="VNE19" s="3"/>
      <c r="VNF19" s="3"/>
      <c r="VNG19" s="3"/>
      <c r="VNH19" s="3"/>
      <c r="VNI19" s="3"/>
      <c r="VNJ19" s="3"/>
      <c r="VNK19" s="3"/>
      <c r="VNL19" s="3"/>
      <c r="VNM19" s="3"/>
      <c r="VNN19" s="3"/>
      <c r="VNO19" s="3"/>
      <c r="VNP19" s="3"/>
      <c r="VNQ19" s="3"/>
      <c r="VNR19" s="3"/>
      <c r="VNS19" s="3"/>
      <c r="VNT19" s="3"/>
      <c r="VNU19" s="3"/>
      <c r="VNV19" s="3"/>
      <c r="VNW19" s="3"/>
      <c r="VNX19" s="3"/>
      <c r="VNY19" s="3"/>
      <c r="VNZ19" s="3"/>
      <c r="VOA19" s="3"/>
      <c r="VOB19" s="3"/>
      <c r="VOC19" s="3"/>
      <c r="VOD19" s="3"/>
      <c r="VOE19" s="3"/>
      <c r="VOF19" s="3"/>
      <c r="VOG19" s="3"/>
      <c r="VOH19" s="3"/>
      <c r="VOI19" s="3"/>
      <c r="VOJ19" s="3"/>
      <c r="VOK19" s="3"/>
      <c r="VOL19" s="3"/>
      <c r="VOM19" s="3"/>
      <c r="VON19" s="3"/>
      <c r="VOO19" s="3"/>
      <c r="VOP19" s="3"/>
      <c r="VOQ19" s="3"/>
      <c r="VOR19" s="3"/>
      <c r="VOS19" s="3"/>
      <c r="VOT19" s="3"/>
      <c r="VOU19" s="3"/>
      <c r="VOV19" s="3"/>
      <c r="VOW19" s="3"/>
      <c r="VOX19" s="3"/>
      <c r="VOY19" s="3"/>
      <c r="VOZ19" s="3"/>
      <c r="VPA19" s="3"/>
      <c r="VPB19" s="3"/>
      <c r="VPC19" s="3"/>
      <c r="VPD19" s="3"/>
      <c r="VPE19" s="3"/>
      <c r="VPF19" s="3"/>
      <c r="VPG19" s="3"/>
      <c r="VPH19" s="3"/>
      <c r="VPI19" s="3"/>
      <c r="VPJ19" s="3"/>
      <c r="VPK19" s="3"/>
      <c r="VPL19" s="3"/>
      <c r="VPM19" s="3"/>
      <c r="VPN19" s="3"/>
      <c r="VPO19" s="3"/>
      <c r="VPP19" s="3"/>
      <c r="VPQ19" s="3"/>
      <c r="VPR19" s="3"/>
      <c r="VPS19" s="3"/>
      <c r="VPT19" s="3"/>
      <c r="VPU19" s="3"/>
      <c r="VPV19" s="3"/>
      <c r="VPW19" s="3"/>
      <c r="VPX19" s="3"/>
      <c r="VPY19" s="3"/>
      <c r="VPZ19" s="3"/>
      <c r="VQA19" s="3"/>
      <c r="VQB19" s="3"/>
      <c r="VQC19" s="3"/>
      <c r="VQD19" s="3"/>
      <c r="VQE19" s="3"/>
      <c r="VQF19" s="3"/>
      <c r="VQG19" s="3"/>
      <c r="VQH19" s="3"/>
      <c r="VQI19" s="3"/>
      <c r="VQJ19" s="3"/>
      <c r="VQK19" s="3"/>
      <c r="VQL19" s="3"/>
      <c r="VQM19" s="3"/>
      <c r="VQN19" s="3"/>
      <c r="VQO19" s="3"/>
      <c r="VQP19" s="3"/>
      <c r="VQQ19" s="3"/>
      <c r="VQR19" s="3"/>
      <c r="VQS19" s="3"/>
      <c r="VQT19" s="3"/>
      <c r="VQU19" s="3"/>
      <c r="VQV19" s="3"/>
      <c r="VQW19" s="3"/>
      <c r="VQX19" s="3"/>
      <c r="VQY19" s="3"/>
      <c r="VQZ19" s="3"/>
      <c r="VRA19" s="3"/>
      <c r="VRB19" s="3"/>
      <c r="VRC19" s="3"/>
      <c r="VRD19" s="3"/>
      <c r="VRE19" s="3"/>
      <c r="VRF19" s="3"/>
      <c r="VRG19" s="3"/>
      <c r="VRH19" s="3"/>
      <c r="VRI19" s="3"/>
      <c r="VRJ19" s="3"/>
      <c r="VRK19" s="3"/>
      <c r="VRL19" s="3"/>
      <c r="VRM19" s="3"/>
      <c r="VRN19" s="3"/>
      <c r="VRO19" s="3"/>
      <c r="VRP19" s="3"/>
      <c r="VRQ19" s="3"/>
      <c r="VRR19" s="3"/>
      <c r="VRS19" s="3"/>
      <c r="VRT19" s="3"/>
      <c r="VRU19" s="3"/>
      <c r="VRV19" s="3"/>
      <c r="VRW19" s="3"/>
      <c r="VRX19" s="3"/>
      <c r="VRY19" s="3"/>
      <c r="VRZ19" s="3"/>
      <c r="VSA19" s="3"/>
      <c r="VSB19" s="3"/>
      <c r="VSC19" s="3"/>
      <c r="VSD19" s="3"/>
      <c r="VSE19" s="3"/>
      <c r="VSF19" s="3"/>
      <c r="VSG19" s="3"/>
      <c r="VSH19" s="3"/>
      <c r="VSI19" s="3"/>
      <c r="VSJ19" s="3"/>
      <c r="VSK19" s="3"/>
      <c r="VSL19" s="3"/>
      <c r="VSM19" s="3"/>
      <c r="VSN19" s="3"/>
      <c r="VSO19" s="3"/>
      <c r="VSP19" s="3"/>
      <c r="VSQ19" s="3"/>
      <c r="VSR19" s="3"/>
      <c r="VSS19" s="3"/>
      <c r="VST19" s="3"/>
      <c r="VSU19" s="3"/>
      <c r="VSV19" s="3"/>
      <c r="VSW19" s="3"/>
      <c r="VSX19" s="3"/>
      <c r="VSY19" s="3"/>
      <c r="VSZ19" s="3"/>
      <c r="VTA19" s="3"/>
      <c r="VTB19" s="3"/>
      <c r="VTC19" s="3"/>
      <c r="VTD19" s="3"/>
      <c r="VTE19" s="3"/>
      <c r="VTF19" s="3"/>
      <c r="VTG19" s="3"/>
      <c r="VTH19" s="3"/>
      <c r="VTI19" s="3"/>
      <c r="VTJ19" s="3"/>
      <c r="VTK19" s="3"/>
      <c r="VTL19" s="3"/>
      <c r="VTM19" s="3"/>
      <c r="VTN19" s="3"/>
      <c r="VTO19" s="3"/>
      <c r="VTP19" s="3"/>
      <c r="VTQ19" s="3"/>
      <c r="VTR19" s="3"/>
      <c r="VTS19" s="3"/>
      <c r="VTT19" s="3"/>
      <c r="VTU19" s="3"/>
      <c r="VTV19" s="3"/>
      <c r="VTW19" s="3"/>
      <c r="VTX19" s="3"/>
      <c r="VTY19" s="3"/>
      <c r="VTZ19" s="3"/>
      <c r="VUA19" s="3"/>
      <c r="VUB19" s="3"/>
      <c r="VUC19" s="3"/>
      <c r="VUD19" s="3"/>
      <c r="VUE19" s="3"/>
      <c r="VUF19" s="3"/>
      <c r="VUG19" s="3"/>
      <c r="VUH19" s="3"/>
      <c r="VUI19" s="3"/>
      <c r="VUJ19" s="3"/>
      <c r="VUK19" s="3"/>
      <c r="VUL19" s="3"/>
      <c r="VUM19" s="3"/>
      <c r="VUN19" s="3"/>
      <c r="VUO19" s="3"/>
      <c r="VUP19" s="3"/>
      <c r="VUQ19" s="3"/>
      <c r="VUR19" s="3"/>
      <c r="VUS19" s="3"/>
      <c r="VUT19" s="3"/>
      <c r="VUU19" s="3"/>
      <c r="VUV19" s="3"/>
      <c r="VUW19" s="3"/>
      <c r="VUX19" s="3"/>
      <c r="VUY19" s="3"/>
      <c r="VUZ19" s="3"/>
      <c r="VVA19" s="3"/>
      <c r="VVB19" s="3"/>
      <c r="VVC19" s="3"/>
      <c r="VVD19" s="3"/>
      <c r="VVE19" s="3"/>
      <c r="VVF19" s="3"/>
      <c r="VVG19" s="3"/>
      <c r="VVH19" s="3"/>
      <c r="VVI19" s="3"/>
      <c r="VVJ19" s="3"/>
      <c r="VVK19" s="3"/>
      <c r="VVL19" s="3"/>
      <c r="VVM19" s="3"/>
      <c r="VVN19" s="3"/>
      <c r="VVO19" s="3"/>
      <c r="VVP19" s="3"/>
      <c r="VVQ19" s="3"/>
      <c r="VVR19" s="3"/>
      <c r="VVS19" s="3"/>
      <c r="VVT19" s="3"/>
      <c r="VVU19" s="3"/>
      <c r="VVV19" s="3"/>
      <c r="VVW19" s="3"/>
      <c r="VVX19" s="3"/>
      <c r="VVY19" s="3"/>
      <c r="VVZ19" s="3"/>
      <c r="VWA19" s="3"/>
      <c r="VWB19" s="3"/>
      <c r="VWC19" s="3"/>
      <c r="VWD19" s="3"/>
      <c r="VWE19" s="3"/>
      <c r="VWF19" s="3"/>
      <c r="VWG19" s="3"/>
      <c r="VWH19" s="3"/>
      <c r="VWI19" s="3"/>
      <c r="VWJ19" s="3"/>
      <c r="VWK19" s="3"/>
      <c r="VWL19" s="3"/>
      <c r="VWM19" s="3"/>
      <c r="VWN19" s="3"/>
      <c r="VWO19" s="3"/>
      <c r="VWP19" s="3"/>
      <c r="VWQ19" s="3"/>
      <c r="VWR19" s="3"/>
      <c r="VWS19" s="3"/>
      <c r="VWT19" s="3"/>
      <c r="VWU19" s="3"/>
      <c r="VWV19" s="3"/>
      <c r="VWW19" s="3"/>
      <c r="VWX19" s="3"/>
      <c r="VWY19" s="3"/>
      <c r="VWZ19" s="3"/>
      <c r="VXA19" s="3"/>
      <c r="VXB19" s="3"/>
      <c r="VXC19" s="3"/>
      <c r="VXD19" s="3"/>
      <c r="VXE19" s="3"/>
      <c r="VXF19" s="3"/>
      <c r="VXG19" s="3"/>
      <c r="VXH19" s="3"/>
      <c r="VXI19" s="3"/>
      <c r="VXJ19" s="3"/>
      <c r="VXK19" s="3"/>
      <c r="VXL19" s="3"/>
      <c r="VXM19" s="3"/>
      <c r="VXN19" s="3"/>
      <c r="VXO19" s="3"/>
      <c r="VXP19" s="3"/>
      <c r="VXQ19" s="3"/>
      <c r="VXR19" s="3"/>
      <c r="VXS19" s="3"/>
      <c r="VXT19" s="3"/>
      <c r="VXU19" s="3"/>
      <c r="VXV19" s="3"/>
      <c r="VXW19" s="3"/>
      <c r="VXX19" s="3"/>
      <c r="VXY19" s="3"/>
      <c r="VXZ19" s="3"/>
      <c r="VYA19" s="3"/>
      <c r="VYB19" s="3"/>
      <c r="VYC19" s="3"/>
      <c r="VYD19" s="3"/>
      <c r="VYE19" s="3"/>
      <c r="VYF19" s="3"/>
      <c r="VYG19" s="3"/>
      <c r="VYH19" s="3"/>
      <c r="VYI19" s="3"/>
      <c r="VYJ19" s="3"/>
      <c r="VYK19" s="3"/>
      <c r="VYL19" s="3"/>
      <c r="VYM19" s="3"/>
      <c r="VYN19" s="3"/>
      <c r="VYO19" s="3"/>
      <c r="VYP19" s="3"/>
      <c r="VYQ19" s="3"/>
      <c r="VYR19" s="3"/>
      <c r="VYS19" s="3"/>
      <c r="VYT19" s="3"/>
      <c r="VYU19" s="3"/>
      <c r="VYV19" s="3"/>
      <c r="VYW19" s="3"/>
      <c r="VYX19" s="3"/>
      <c r="VYY19" s="3"/>
      <c r="VYZ19" s="3"/>
      <c r="VZA19" s="3"/>
      <c r="VZB19" s="3"/>
      <c r="VZC19" s="3"/>
      <c r="VZD19" s="3"/>
      <c r="VZE19" s="3"/>
      <c r="VZF19" s="3"/>
      <c r="VZG19" s="3"/>
      <c r="VZH19" s="3"/>
      <c r="VZI19" s="3"/>
      <c r="VZJ19" s="3"/>
      <c r="VZK19" s="3"/>
      <c r="VZL19" s="3"/>
      <c r="VZM19" s="3"/>
      <c r="VZN19" s="3"/>
      <c r="VZO19" s="3"/>
      <c r="VZP19" s="3"/>
      <c r="VZQ19" s="3"/>
      <c r="VZR19" s="3"/>
      <c r="VZS19" s="3"/>
      <c r="VZT19" s="3"/>
      <c r="VZU19" s="3"/>
      <c r="VZV19" s="3"/>
      <c r="VZW19" s="3"/>
      <c r="VZX19" s="3"/>
      <c r="VZY19" s="3"/>
      <c r="VZZ19" s="3"/>
      <c r="WAA19" s="3"/>
      <c r="WAB19" s="3"/>
      <c r="WAC19" s="3"/>
      <c r="WAD19" s="3"/>
      <c r="WAE19" s="3"/>
      <c r="WAF19" s="3"/>
      <c r="WAG19" s="3"/>
      <c r="WAH19" s="3"/>
      <c r="WAI19" s="3"/>
      <c r="WAJ19" s="3"/>
      <c r="WAK19" s="3"/>
      <c r="WAL19" s="3"/>
      <c r="WAM19" s="3"/>
      <c r="WAN19" s="3"/>
      <c r="WAO19" s="3"/>
      <c r="WAP19" s="3"/>
      <c r="WAQ19" s="3"/>
      <c r="WAR19" s="3"/>
      <c r="WAS19" s="3"/>
      <c r="WAT19" s="3"/>
      <c r="WAU19" s="3"/>
      <c r="WAV19" s="3"/>
      <c r="WAW19" s="3"/>
      <c r="WAX19" s="3"/>
      <c r="WAY19" s="3"/>
      <c r="WAZ19" s="3"/>
      <c r="WBA19" s="3"/>
      <c r="WBB19" s="3"/>
      <c r="WBC19" s="3"/>
      <c r="WBD19" s="3"/>
      <c r="WBE19" s="3"/>
      <c r="WBF19" s="3"/>
      <c r="WBG19" s="3"/>
      <c r="WBH19" s="3"/>
      <c r="WBI19" s="3"/>
      <c r="WBJ19" s="3"/>
      <c r="WBK19" s="3"/>
      <c r="WBL19" s="3"/>
      <c r="WBM19" s="3"/>
      <c r="WBN19" s="3"/>
      <c r="WBO19" s="3"/>
      <c r="WBP19" s="3"/>
      <c r="WBQ19" s="3"/>
      <c r="WBR19" s="3"/>
      <c r="WBS19" s="3"/>
      <c r="WBT19" s="3"/>
      <c r="WBU19" s="3"/>
      <c r="WBV19" s="3"/>
      <c r="WBW19" s="3"/>
      <c r="WBX19" s="3"/>
      <c r="WBY19" s="3"/>
      <c r="WBZ19" s="3"/>
      <c r="WCA19" s="3"/>
      <c r="WCB19" s="3"/>
      <c r="WCC19" s="3"/>
      <c r="WCD19" s="3"/>
      <c r="WCE19" s="3"/>
      <c r="WCF19" s="3"/>
      <c r="WCG19" s="3"/>
      <c r="WCH19" s="3"/>
      <c r="WCI19" s="3"/>
      <c r="WCJ19" s="3"/>
      <c r="WCK19" s="3"/>
      <c r="WCL19" s="3"/>
      <c r="WCM19" s="3"/>
      <c r="WCN19" s="3"/>
      <c r="WCO19" s="3"/>
      <c r="WCP19" s="3"/>
      <c r="WCQ19" s="3"/>
      <c r="WCR19" s="3"/>
      <c r="WCS19" s="3"/>
      <c r="WCT19" s="3"/>
      <c r="WCU19" s="3"/>
      <c r="WCV19" s="3"/>
      <c r="WCW19" s="3"/>
      <c r="WCX19" s="3"/>
      <c r="WCY19" s="3"/>
      <c r="WCZ19" s="3"/>
      <c r="WDA19" s="3"/>
      <c r="WDB19" s="3"/>
      <c r="WDC19" s="3"/>
      <c r="WDD19" s="3"/>
      <c r="WDE19" s="3"/>
      <c r="WDF19" s="3"/>
      <c r="WDG19" s="3"/>
      <c r="WDH19" s="3"/>
      <c r="WDI19" s="3"/>
      <c r="WDJ19" s="3"/>
      <c r="WDK19" s="3"/>
      <c r="WDL19" s="3"/>
      <c r="WDM19" s="3"/>
      <c r="WDN19" s="3"/>
      <c r="WDO19" s="3"/>
      <c r="WDP19" s="3"/>
      <c r="WDQ19" s="3"/>
      <c r="WDR19" s="3"/>
      <c r="WDS19" s="3"/>
      <c r="WDT19" s="3"/>
      <c r="WDU19" s="3"/>
      <c r="WDV19" s="3"/>
      <c r="WDW19" s="3"/>
      <c r="WDX19" s="3"/>
      <c r="WDY19" s="3"/>
      <c r="WDZ19" s="3"/>
      <c r="WEA19" s="3"/>
      <c r="WEB19" s="3"/>
      <c r="WEC19" s="3"/>
      <c r="WED19" s="3"/>
      <c r="WEE19" s="3"/>
      <c r="WEF19" s="3"/>
      <c r="WEG19" s="3"/>
      <c r="WEH19" s="3"/>
      <c r="WEI19" s="3"/>
      <c r="WEJ19" s="3"/>
      <c r="WEK19" s="3"/>
      <c r="WEL19" s="3"/>
      <c r="WEM19" s="3"/>
      <c r="WEN19" s="3"/>
      <c r="WEO19" s="3"/>
      <c r="WEP19" s="3"/>
      <c r="WEQ19" s="3"/>
      <c r="WER19" s="3"/>
      <c r="WES19" s="3"/>
      <c r="WET19" s="3"/>
      <c r="WEU19" s="3"/>
      <c r="WEV19" s="3"/>
      <c r="WEW19" s="3"/>
      <c r="WEX19" s="3"/>
      <c r="WEY19" s="3"/>
      <c r="WEZ19" s="3"/>
      <c r="WFA19" s="3"/>
      <c r="WFB19" s="3"/>
      <c r="WFC19" s="3"/>
      <c r="WFD19" s="3"/>
      <c r="WFE19" s="3"/>
      <c r="WFF19" s="3"/>
      <c r="WFG19" s="3"/>
      <c r="WFH19" s="3"/>
      <c r="WFI19" s="3"/>
      <c r="WFJ19" s="3"/>
      <c r="WFK19" s="3"/>
      <c r="WFL19" s="3"/>
      <c r="WFM19" s="3"/>
      <c r="WFN19" s="3"/>
      <c r="WFO19" s="3"/>
      <c r="WFP19" s="3"/>
      <c r="WFQ19" s="3"/>
      <c r="WFR19" s="3"/>
      <c r="WFS19" s="3"/>
      <c r="WFT19" s="3"/>
      <c r="WFU19" s="3"/>
      <c r="WFV19" s="3"/>
      <c r="WFW19" s="3"/>
      <c r="WFX19" s="3"/>
      <c r="WFY19" s="3"/>
      <c r="WFZ19" s="3"/>
      <c r="WGA19" s="3"/>
      <c r="WGB19" s="3"/>
      <c r="WGC19" s="3"/>
      <c r="WGD19" s="3"/>
      <c r="WGE19" s="3"/>
      <c r="WGF19" s="3"/>
      <c r="WGG19" s="3"/>
      <c r="WGH19" s="3"/>
      <c r="WGI19" s="3"/>
      <c r="WGJ19" s="3"/>
      <c r="WGK19" s="3"/>
      <c r="WGL19" s="3"/>
      <c r="WGM19" s="3"/>
      <c r="WGN19" s="3"/>
      <c r="WGO19" s="3"/>
      <c r="WGP19" s="3"/>
      <c r="WGQ19" s="3"/>
      <c r="WGR19" s="3"/>
      <c r="WGS19" s="3"/>
      <c r="WGT19" s="3"/>
      <c r="WGU19" s="3"/>
      <c r="WGV19" s="3"/>
      <c r="WGW19" s="3"/>
      <c r="WGX19" s="3"/>
      <c r="WGY19" s="3"/>
      <c r="WGZ19" s="3"/>
      <c r="WHA19" s="3"/>
      <c r="WHB19" s="3"/>
      <c r="WHC19" s="3"/>
      <c r="WHD19" s="3"/>
      <c r="WHE19" s="3"/>
      <c r="WHF19" s="3"/>
      <c r="WHG19" s="3"/>
      <c r="WHH19" s="3"/>
      <c r="WHI19" s="3"/>
      <c r="WHJ19" s="3"/>
      <c r="WHK19" s="3"/>
      <c r="WHL19" s="3"/>
      <c r="WHM19" s="3"/>
      <c r="WHN19" s="3"/>
      <c r="WHO19" s="3"/>
      <c r="WHP19" s="3"/>
      <c r="WHQ19" s="3"/>
      <c r="WHR19" s="3"/>
      <c r="WHS19" s="3"/>
      <c r="WHT19" s="3"/>
      <c r="WHU19" s="3"/>
      <c r="WHV19" s="3"/>
      <c r="WHW19" s="3"/>
      <c r="WHX19" s="3"/>
      <c r="WHY19" s="3"/>
      <c r="WHZ19" s="3"/>
      <c r="WIA19" s="3"/>
      <c r="WIB19" s="3"/>
      <c r="WIC19" s="3"/>
      <c r="WID19" s="3"/>
      <c r="WIE19" s="3"/>
      <c r="WIF19" s="3"/>
      <c r="WIG19" s="3"/>
      <c r="WIH19" s="3"/>
      <c r="WII19" s="3"/>
      <c r="WIJ19" s="3"/>
      <c r="WIK19" s="3"/>
      <c r="WIL19" s="3"/>
      <c r="WIM19" s="3"/>
      <c r="WIN19" s="3"/>
      <c r="WIO19" s="3"/>
      <c r="WIP19" s="3"/>
      <c r="WIQ19" s="3"/>
      <c r="WIR19" s="3"/>
      <c r="WIS19" s="3"/>
      <c r="WIT19" s="3"/>
      <c r="WIU19" s="3"/>
      <c r="WIV19" s="3"/>
      <c r="WIW19" s="3"/>
      <c r="WIX19" s="3"/>
      <c r="WIY19" s="3"/>
      <c r="WIZ19" s="3"/>
      <c r="WJA19" s="3"/>
      <c r="WJB19" s="3"/>
      <c r="WJC19" s="3"/>
      <c r="WJD19" s="3"/>
      <c r="WJE19" s="3"/>
      <c r="WJF19" s="3"/>
      <c r="WJG19" s="3"/>
      <c r="WJH19" s="3"/>
      <c r="WJI19" s="3"/>
      <c r="WJJ19" s="3"/>
      <c r="WJK19" s="3"/>
      <c r="WJL19" s="3"/>
      <c r="WJM19" s="3"/>
      <c r="WJN19" s="3"/>
      <c r="WJO19" s="3"/>
      <c r="WJP19" s="3"/>
      <c r="WJQ19" s="3"/>
      <c r="WJR19" s="3"/>
      <c r="WJS19" s="3"/>
      <c r="WJT19" s="3"/>
      <c r="WJU19" s="3"/>
      <c r="WJV19" s="3"/>
      <c r="WJW19" s="3"/>
      <c r="WJX19" s="3"/>
      <c r="WJY19" s="3"/>
      <c r="WJZ19" s="3"/>
      <c r="WKA19" s="3"/>
      <c r="WKB19" s="3"/>
      <c r="WKC19" s="3"/>
      <c r="WKD19" s="3"/>
      <c r="WKE19" s="3"/>
      <c r="WKF19" s="3"/>
      <c r="WKG19" s="3"/>
      <c r="WKH19" s="3"/>
      <c r="WKI19" s="3"/>
      <c r="WKJ19" s="3"/>
      <c r="WKK19" s="3"/>
      <c r="WKL19" s="3"/>
      <c r="WKM19" s="3"/>
      <c r="WKN19" s="3"/>
      <c r="WKO19" s="3"/>
      <c r="WKP19" s="3"/>
      <c r="WKQ19" s="3"/>
      <c r="WKR19" s="3"/>
      <c r="WKS19" s="3"/>
      <c r="WKT19" s="3"/>
      <c r="WKU19" s="3"/>
      <c r="WKV19" s="3"/>
      <c r="WKW19" s="3"/>
      <c r="WKX19" s="3"/>
      <c r="WKY19" s="3"/>
      <c r="WKZ19" s="3"/>
      <c r="WLA19" s="3"/>
      <c r="WLB19" s="3"/>
      <c r="WLC19" s="3"/>
      <c r="WLD19" s="3"/>
      <c r="WLE19" s="3"/>
      <c r="WLF19" s="3"/>
      <c r="WLG19" s="3"/>
      <c r="WLH19" s="3"/>
      <c r="WLI19" s="3"/>
      <c r="WLJ19" s="3"/>
      <c r="WLK19" s="3"/>
      <c r="WLL19" s="3"/>
      <c r="WLM19" s="3"/>
      <c r="WLN19" s="3"/>
      <c r="WLO19" s="3"/>
      <c r="WLP19" s="3"/>
      <c r="WLQ19" s="3"/>
      <c r="WLR19" s="3"/>
      <c r="WLS19" s="3"/>
      <c r="WLT19" s="3"/>
      <c r="WLU19" s="3"/>
      <c r="WLV19" s="3"/>
      <c r="WLW19" s="3"/>
      <c r="WLX19" s="3"/>
      <c r="WLY19" s="3"/>
      <c r="WLZ19" s="3"/>
      <c r="WMA19" s="3"/>
      <c r="WMB19" s="3"/>
      <c r="WMC19" s="3"/>
      <c r="WMD19" s="3"/>
      <c r="WME19" s="3"/>
      <c r="WMF19" s="3"/>
      <c r="WMG19" s="3"/>
      <c r="WMH19" s="3"/>
      <c r="WMI19" s="3"/>
      <c r="WMJ19" s="3"/>
      <c r="WMK19" s="3"/>
      <c r="WML19" s="3"/>
      <c r="WMM19" s="3"/>
      <c r="WMN19" s="3"/>
      <c r="WMO19" s="3"/>
      <c r="WMP19" s="3"/>
      <c r="WMQ19" s="3"/>
      <c r="WMR19" s="3"/>
      <c r="WMS19" s="3"/>
      <c r="WMT19" s="3"/>
      <c r="WMU19" s="3"/>
      <c r="WMV19" s="3"/>
      <c r="WMW19" s="3"/>
      <c r="WMX19" s="3"/>
      <c r="WMY19" s="3"/>
      <c r="WMZ19" s="3"/>
      <c r="WNA19" s="3"/>
      <c r="WNB19" s="3"/>
      <c r="WNC19" s="3"/>
      <c r="WND19" s="3"/>
      <c r="WNE19" s="3"/>
      <c r="WNF19" s="3"/>
      <c r="WNG19" s="3"/>
      <c r="WNH19" s="3"/>
      <c r="WNI19" s="3"/>
      <c r="WNJ19" s="3"/>
      <c r="WNK19" s="3"/>
      <c r="WNL19" s="3"/>
      <c r="WNM19" s="3"/>
      <c r="WNN19" s="3"/>
      <c r="WNO19" s="3"/>
      <c r="WNP19" s="3"/>
      <c r="WNQ19" s="3"/>
      <c r="WNR19" s="3"/>
      <c r="WNS19" s="3"/>
      <c r="WNT19" s="3"/>
      <c r="WNU19" s="3"/>
      <c r="WNV19" s="3"/>
      <c r="WNW19" s="3"/>
      <c r="WNX19" s="3"/>
      <c r="WNY19" s="3"/>
      <c r="WNZ19" s="3"/>
      <c r="WOA19" s="3"/>
      <c r="WOB19" s="3"/>
      <c r="WOC19" s="3"/>
      <c r="WOD19" s="3"/>
      <c r="WOE19" s="3"/>
      <c r="WOF19" s="3"/>
      <c r="WOG19" s="3"/>
      <c r="WOH19" s="3"/>
      <c r="WOI19" s="3"/>
      <c r="WOJ19" s="3"/>
      <c r="WOK19" s="3"/>
      <c r="WOL19" s="3"/>
      <c r="WOM19" s="3"/>
      <c r="WON19" s="3"/>
      <c r="WOO19" s="3"/>
      <c r="WOP19" s="3"/>
      <c r="WOQ19" s="3"/>
      <c r="WOR19" s="3"/>
      <c r="WOS19" s="3"/>
      <c r="WOT19" s="3"/>
      <c r="WOU19" s="3"/>
      <c r="WOV19" s="3"/>
      <c r="WOW19" s="3"/>
      <c r="WOX19" s="3"/>
      <c r="WOY19" s="3"/>
      <c r="WOZ19" s="3"/>
      <c r="WPA19" s="3"/>
      <c r="WPB19" s="3"/>
      <c r="WPC19" s="3"/>
      <c r="WPD19" s="3"/>
      <c r="WPE19" s="3"/>
      <c r="WPF19" s="3"/>
      <c r="WPG19" s="3"/>
      <c r="WPH19" s="3"/>
      <c r="WPI19" s="3"/>
      <c r="WPJ19" s="3"/>
      <c r="WPK19" s="3"/>
      <c r="WPL19" s="3"/>
      <c r="WPM19" s="3"/>
      <c r="WPN19" s="3"/>
      <c r="WPO19" s="3"/>
      <c r="WPP19" s="3"/>
      <c r="WPQ19" s="3"/>
      <c r="WPR19" s="3"/>
      <c r="WPS19" s="3"/>
      <c r="WPT19" s="3"/>
      <c r="WPU19" s="3"/>
      <c r="WPV19" s="3"/>
      <c r="WPW19" s="3"/>
      <c r="WPX19" s="3"/>
      <c r="WPY19" s="3"/>
      <c r="WPZ19" s="3"/>
      <c r="WQA19" s="3"/>
      <c r="WQB19" s="3"/>
      <c r="WQC19" s="3"/>
      <c r="WQD19" s="3"/>
      <c r="WQE19" s="3"/>
      <c r="WQF19" s="3"/>
      <c r="WQG19" s="3"/>
      <c r="WQH19" s="3"/>
      <c r="WQI19" s="3"/>
      <c r="WQJ19" s="3"/>
      <c r="WQK19" s="3"/>
      <c r="WQL19" s="3"/>
      <c r="WQM19" s="3"/>
      <c r="WQN19" s="3"/>
      <c r="WQO19" s="3"/>
      <c r="WQP19" s="3"/>
      <c r="WQQ19" s="3"/>
      <c r="WQR19" s="3"/>
      <c r="WQS19" s="3"/>
      <c r="WQT19" s="3"/>
      <c r="WQU19" s="3"/>
      <c r="WQV19" s="3"/>
      <c r="WQW19" s="3"/>
      <c r="WQX19" s="3"/>
      <c r="WQY19" s="3"/>
      <c r="WQZ19" s="3"/>
      <c r="WRA19" s="3"/>
      <c r="WRB19" s="3"/>
      <c r="WRC19" s="3"/>
      <c r="WRD19" s="3"/>
      <c r="WRE19" s="3"/>
      <c r="WRF19" s="3"/>
      <c r="WRG19" s="3"/>
      <c r="WRH19" s="3"/>
      <c r="WRI19" s="3"/>
      <c r="WRJ19" s="3"/>
      <c r="WRK19" s="3"/>
      <c r="WRL19" s="3"/>
      <c r="WRM19" s="3"/>
      <c r="WRN19" s="3"/>
      <c r="WRO19" s="3"/>
      <c r="WRP19" s="3"/>
      <c r="WRQ19" s="3"/>
      <c r="WRR19" s="3"/>
      <c r="WRS19" s="3"/>
      <c r="WRT19" s="3"/>
      <c r="WRU19" s="3"/>
      <c r="WRV19" s="3"/>
      <c r="WRW19" s="3"/>
      <c r="WRX19" s="3"/>
      <c r="WRY19" s="3"/>
      <c r="WRZ19" s="3"/>
      <c r="WSA19" s="3"/>
      <c r="WSB19" s="3"/>
      <c r="WSC19" s="3"/>
      <c r="WSD19" s="3"/>
      <c r="WSE19" s="3"/>
      <c r="WSF19" s="3"/>
      <c r="WSG19" s="3"/>
      <c r="WSH19" s="3"/>
      <c r="WSI19" s="3"/>
      <c r="WSJ19" s="3"/>
      <c r="WSK19" s="3"/>
      <c r="WSL19" s="3"/>
      <c r="WSM19" s="3"/>
      <c r="WSN19" s="3"/>
      <c r="WSO19" s="3"/>
      <c r="WSP19" s="3"/>
      <c r="WSQ19" s="3"/>
      <c r="WSR19" s="3"/>
      <c r="WSS19" s="3"/>
      <c r="WST19" s="3"/>
      <c r="WSU19" s="3"/>
      <c r="WSV19" s="3"/>
      <c r="WSW19" s="3"/>
      <c r="WSX19" s="3"/>
      <c r="WSY19" s="3"/>
      <c r="WSZ19" s="3"/>
      <c r="WTA19" s="3"/>
      <c r="WTB19" s="3"/>
      <c r="WTC19" s="3"/>
      <c r="WTD19" s="3"/>
      <c r="WTE19" s="3"/>
      <c r="WTF19" s="3"/>
      <c r="WTG19" s="3"/>
      <c r="WTH19" s="3"/>
      <c r="WTI19" s="3"/>
      <c r="WTJ19" s="3"/>
      <c r="WTK19" s="3"/>
      <c r="WTL19" s="3"/>
      <c r="WTM19" s="3"/>
      <c r="WTN19" s="3"/>
      <c r="WTO19" s="3"/>
      <c r="WTP19" s="3"/>
      <c r="WTQ19" s="3"/>
      <c r="WTR19" s="3"/>
      <c r="WTS19" s="3"/>
      <c r="WTT19" s="3"/>
      <c r="WTU19" s="3"/>
      <c r="WTV19" s="3"/>
      <c r="WTW19" s="3"/>
      <c r="WTX19" s="3"/>
      <c r="WTY19" s="3"/>
      <c r="WTZ19" s="3"/>
      <c r="WUA19" s="3"/>
      <c r="WUB19" s="3"/>
      <c r="WUC19" s="3"/>
      <c r="WUD19" s="3"/>
      <c r="WUE19" s="3"/>
      <c r="WUF19" s="3"/>
      <c r="WUG19" s="3"/>
      <c r="WUH19" s="3"/>
      <c r="WUI19" s="3"/>
      <c r="WUJ19" s="3"/>
      <c r="WUK19" s="3"/>
      <c r="WUL19" s="3"/>
      <c r="WUM19" s="3"/>
      <c r="WUN19" s="3"/>
      <c r="WUO19" s="3"/>
      <c r="WUP19" s="3"/>
      <c r="WUQ19" s="3"/>
      <c r="WUR19" s="3"/>
      <c r="WUS19" s="3"/>
      <c r="WUT19" s="3"/>
      <c r="WUU19" s="3"/>
      <c r="WUV19" s="3"/>
      <c r="WUW19" s="3"/>
      <c r="WUX19" s="3"/>
      <c r="WUY19" s="3"/>
      <c r="WUZ19" s="3"/>
      <c r="WVA19" s="3"/>
      <c r="WVB19" s="3"/>
      <c r="WVC19" s="3"/>
      <c r="WVD19" s="3"/>
      <c r="WVE19" s="3"/>
      <c r="WVF19" s="3"/>
      <c r="WVG19" s="3"/>
      <c r="WVH19" s="3"/>
      <c r="WVI19" s="3"/>
      <c r="WVJ19" s="3"/>
      <c r="WVK19" s="3"/>
      <c r="WVL19" s="3"/>
      <c r="WVM19" s="3"/>
      <c r="WVN19" s="3"/>
      <c r="WVO19" s="3"/>
      <c r="WVP19" s="3"/>
      <c r="WVQ19" s="3"/>
      <c r="WVR19" s="3"/>
      <c r="WVS19" s="3"/>
      <c r="WVT19" s="3"/>
      <c r="WVU19" s="3"/>
      <c r="WVV19" s="3"/>
      <c r="WVW19" s="3"/>
      <c r="WVX19" s="3"/>
      <c r="WVY19" s="3"/>
      <c r="WVZ19" s="3"/>
      <c r="WWA19" s="3"/>
      <c r="WWB19" s="3"/>
      <c r="WWC19" s="3"/>
      <c r="WWD19" s="3"/>
      <c r="WWE19" s="3"/>
      <c r="WWF19" s="3"/>
      <c r="WWG19" s="3"/>
      <c r="WWH19" s="3"/>
      <c r="WWI19" s="3"/>
      <c r="WWJ19" s="3"/>
      <c r="WWK19" s="3"/>
      <c r="WWL19" s="3"/>
      <c r="WWM19" s="3"/>
      <c r="WWN19" s="3"/>
      <c r="WWO19" s="3"/>
      <c r="WWP19" s="3"/>
      <c r="WWQ19" s="3"/>
      <c r="WWR19" s="3"/>
      <c r="WWS19" s="3"/>
      <c r="WWT19" s="3"/>
      <c r="WWU19" s="3"/>
      <c r="WWV19" s="3"/>
      <c r="WWW19" s="3"/>
      <c r="WWX19" s="3"/>
      <c r="WWY19" s="3"/>
      <c r="WWZ19" s="3"/>
      <c r="WXA19" s="3"/>
      <c r="WXB19" s="3"/>
      <c r="WXC19" s="3"/>
      <c r="WXD19" s="3"/>
      <c r="WXE19" s="3"/>
      <c r="WXF19" s="3"/>
      <c r="WXG19" s="3"/>
      <c r="WXH19" s="3"/>
      <c r="WXI19" s="3"/>
      <c r="WXJ19" s="3"/>
      <c r="WXK19" s="3"/>
      <c r="WXL19" s="3"/>
      <c r="WXM19" s="3"/>
      <c r="WXN19" s="3"/>
      <c r="WXO19" s="3"/>
      <c r="WXP19" s="3"/>
      <c r="WXQ19" s="3"/>
      <c r="WXR19" s="3"/>
      <c r="WXS19" s="3"/>
      <c r="WXT19" s="3"/>
      <c r="WXU19" s="3"/>
      <c r="WXV19" s="3"/>
      <c r="WXW19" s="3"/>
      <c r="WXX19" s="3"/>
      <c r="WXY19" s="3"/>
      <c r="WXZ19" s="3"/>
      <c r="WYA19" s="3"/>
      <c r="WYB19" s="3"/>
      <c r="WYC19" s="3"/>
      <c r="WYD19" s="3"/>
      <c r="WYE19" s="3"/>
      <c r="WYF19" s="3"/>
      <c r="WYG19" s="3"/>
      <c r="WYH19" s="3"/>
      <c r="WYI19" s="3"/>
      <c r="WYJ19" s="3"/>
      <c r="WYK19" s="3"/>
      <c r="WYL19" s="3"/>
      <c r="WYM19" s="3"/>
      <c r="WYN19" s="3"/>
      <c r="WYO19" s="3"/>
      <c r="WYP19" s="3"/>
      <c r="WYQ19" s="3"/>
      <c r="WYR19" s="3"/>
      <c r="WYS19" s="3"/>
      <c r="WYT19" s="3"/>
      <c r="WYU19" s="3"/>
      <c r="WYV19" s="3"/>
      <c r="WYW19" s="3"/>
      <c r="WYX19" s="3"/>
      <c r="WYY19" s="3"/>
      <c r="WYZ19" s="3"/>
      <c r="WZA19" s="3"/>
      <c r="WZB19" s="3"/>
      <c r="WZC19" s="3"/>
      <c r="WZD19" s="3"/>
      <c r="WZE19" s="3"/>
      <c r="WZF19" s="3"/>
      <c r="WZG19" s="3"/>
      <c r="WZH19" s="3"/>
      <c r="WZI19" s="3"/>
      <c r="WZJ19" s="3"/>
      <c r="WZK19" s="3"/>
      <c r="WZL19" s="3"/>
      <c r="WZM19" s="3"/>
      <c r="WZN19" s="3"/>
      <c r="WZO19" s="3"/>
      <c r="WZP19" s="3"/>
      <c r="WZQ19" s="3"/>
      <c r="WZR19" s="3"/>
      <c r="WZS19" s="3"/>
      <c r="WZT19" s="3"/>
      <c r="WZU19" s="3"/>
      <c r="WZV19" s="3"/>
      <c r="WZW19" s="3"/>
      <c r="WZX19" s="3"/>
      <c r="WZY19" s="3"/>
      <c r="WZZ19" s="3"/>
      <c r="XAA19" s="3"/>
      <c r="XAB19" s="3"/>
      <c r="XAC19" s="3"/>
      <c r="XAD19" s="3"/>
      <c r="XAE19" s="3"/>
      <c r="XAF19" s="3"/>
      <c r="XAG19" s="3"/>
      <c r="XAH19" s="3"/>
      <c r="XAI19" s="3"/>
      <c r="XAJ19" s="3"/>
      <c r="XAK19" s="3"/>
      <c r="XAL19" s="3"/>
      <c r="XAM19" s="3"/>
      <c r="XAN19" s="3"/>
      <c r="XAO19" s="3"/>
      <c r="XAP19" s="3"/>
      <c r="XAQ19" s="3"/>
      <c r="XAR19" s="3"/>
      <c r="XAS19" s="3"/>
      <c r="XAT19" s="3"/>
      <c r="XAU19" s="3"/>
      <c r="XAV19" s="3"/>
      <c r="XAW19" s="3"/>
      <c r="XAX19" s="3"/>
      <c r="XAY19" s="3"/>
      <c r="XAZ19" s="3"/>
      <c r="XBA19" s="3"/>
      <c r="XBB19" s="3"/>
      <c r="XBC19" s="3"/>
      <c r="XBD19" s="3"/>
      <c r="XBE19" s="3"/>
      <c r="XBF19" s="3"/>
      <c r="XBG19" s="3"/>
      <c r="XBH19" s="3"/>
      <c r="XBI19" s="3"/>
      <c r="XBJ19" s="3"/>
      <c r="XBK19" s="3"/>
      <c r="XBL19" s="3"/>
      <c r="XBM19" s="3"/>
      <c r="XBN19" s="3"/>
      <c r="XBO19" s="3"/>
      <c r="XBP19" s="3"/>
      <c r="XBQ19" s="3"/>
      <c r="XBR19" s="3"/>
      <c r="XBS19" s="3"/>
      <c r="XBT19" s="3"/>
      <c r="XBU19" s="3"/>
      <c r="XBV19" s="3"/>
      <c r="XBW19" s="3"/>
      <c r="XBX19" s="3"/>
      <c r="XBY19" s="3"/>
      <c r="XBZ19" s="3"/>
      <c r="XCA19" s="3"/>
      <c r="XCB19" s="3"/>
      <c r="XCC19" s="3"/>
      <c r="XCD19" s="3"/>
      <c r="XCE19" s="3"/>
      <c r="XCF19" s="3"/>
      <c r="XCG19" s="3"/>
      <c r="XCH19" s="3"/>
      <c r="XCI19" s="3"/>
      <c r="XCJ19" s="3"/>
      <c r="XCK19" s="3"/>
      <c r="XCL19" s="3"/>
      <c r="XCM19" s="3"/>
      <c r="XCN19" s="3"/>
      <c r="XCO19" s="3"/>
      <c r="XCP19" s="3"/>
      <c r="XCQ19" s="3"/>
      <c r="XCR19" s="3"/>
      <c r="XCS19" s="3"/>
      <c r="XCT19" s="3"/>
      <c r="XCU19" s="3"/>
      <c r="XCV19" s="3"/>
      <c r="XCW19" s="3"/>
      <c r="XCX19" s="3"/>
      <c r="XCY19" s="3"/>
      <c r="XCZ19" s="3"/>
      <c r="XDA19" s="3"/>
      <c r="XDB19" s="3"/>
      <c r="XDC19" s="3"/>
      <c r="XDD19" s="3"/>
      <c r="XDE19" s="3"/>
      <c r="XDF19" s="3"/>
      <c r="XDG19" s="3"/>
      <c r="XDH19" s="3"/>
      <c r="XDI19" s="3"/>
      <c r="XDJ19" s="3"/>
      <c r="XDK19" s="3"/>
      <c r="XDL19" s="3"/>
      <c r="XDM19" s="3"/>
      <c r="XDN19" s="3"/>
      <c r="XDO19" s="3"/>
      <c r="XDP19" s="3"/>
      <c r="XDQ19" s="3"/>
      <c r="XDR19" s="3"/>
      <c r="XDS19" s="3"/>
      <c r="XDT19" s="3"/>
      <c r="XDU19" s="3"/>
      <c r="XDV19" s="3"/>
      <c r="XDW19" s="3"/>
      <c r="XDX19" s="3"/>
      <c r="XDY19" s="3"/>
      <c r="XDZ19" s="3"/>
      <c r="XEA19" s="3"/>
      <c r="XEB19" s="3"/>
      <c r="XEC19" s="3"/>
      <c r="XED19" s="3"/>
      <c r="XEE19" s="3"/>
      <c r="XEF19" s="3"/>
      <c r="XEG19" s="3"/>
      <c r="XEH19" s="3"/>
      <c r="XEI19" s="3"/>
      <c r="XEJ19" s="3"/>
      <c r="XEK19" s="3"/>
      <c r="XEL19" s="3"/>
      <c r="XEM19" s="3"/>
      <c r="XEN19" s="3"/>
      <c r="XEO19" s="3"/>
      <c r="XEP19" s="3"/>
      <c r="XEQ19" s="3"/>
      <c r="XER19" s="3"/>
      <c r="XES19" s="3"/>
      <c r="XET19" s="3"/>
      <c r="XEU19" s="3"/>
      <c r="XEV19" s="3"/>
      <c r="XEW19" s="3"/>
      <c r="XEX19" s="3"/>
      <c r="XEY19" s="3"/>
      <c r="XEZ19" s="3"/>
      <c r="XFA19" s="3"/>
      <c r="XFB19" s="3"/>
      <c r="XFC19" s="3"/>
      <c r="XFD19" s="3"/>
    </row>
    <row r="20" spans="1:16384" s="70" customFormat="1" ht="30.75" customHeight="1">
      <c r="A20" s="84"/>
      <c r="B20" s="1778" t="s">
        <v>1087</v>
      </c>
      <c r="C20" s="1779"/>
      <c r="D20" s="1779"/>
      <c r="E20" s="1779"/>
      <c r="F20" s="1779"/>
      <c r="G20" s="1779"/>
      <c r="H20" s="1779"/>
      <c r="I20" s="1780"/>
      <c r="J20" s="1781"/>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c r="WVP20" s="3"/>
      <c r="WVQ20" s="3"/>
      <c r="WVR20" s="3"/>
      <c r="WVS20" s="3"/>
      <c r="WVT20" s="3"/>
      <c r="WVU20" s="3"/>
      <c r="WVV20" s="3"/>
      <c r="WVW20" s="3"/>
      <c r="WVX20" s="3"/>
      <c r="WVY20" s="3"/>
      <c r="WVZ20" s="3"/>
      <c r="WWA20" s="3"/>
      <c r="WWB20" s="3"/>
      <c r="WWC20" s="3"/>
      <c r="WWD20" s="3"/>
      <c r="WWE20" s="3"/>
      <c r="WWF20" s="3"/>
      <c r="WWG20" s="3"/>
      <c r="WWH20" s="3"/>
      <c r="WWI20" s="3"/>
      <c r="WWJ20" s="3"/>
      <c r="WWK20" s="3"/>
      <c r="WWL20" s="3"/>
      <c r="WWM20" s="3"/>
      <c r="WWN20" s="3"/>
      <c r="WWO20" s="3"/>
      <c r="WWP20" s="3"/>
      <c r="WWQ20" s="3"/>
      <c r="WWR20" s="3"/>
      <c r="WWS20" s="3"/>
      <c r="WWT20" s="3"/>
      <c r="WWU20" s="3"/>
      <c r="WWV20" s="3"/>
      <c r="WWW20" s="3"/>
      <c r="WWX20" s="3"/>
      <c r="WWY20" s="3"/>
      <c r="WWZ20" s="3"/>
      <c r="WXA20" s="3"/>
      <c r="WXB20" s="3"/>
      <c r="WXC20" s="3"/>
      <c r="WXD20" s="3"/>
      <c r="WXE20" s="3"/>
      <c r="WXF20" s="3"/>
      <c r="WXG20" s="3"/>
      <c r="WXH20" s="3"/>
      <c r="WXI20" s="3"/>
      <c r="WXJ20" s="3"/>
      <c r="WXK20" s="3"/>
      <c r="WXL20" s="3"/>
      <c r="WXM20" s="3"/>
      <c r="WXN20" s="3"/>
      <c r="WXO20" s="3"/>
      <c r="WXP20" s="3"/>
      <c r="WXQ20" s="3"/>
      <c r="WXR20" s="3"/>
      <c r="WXS20" s="3"/>
      <c r="WXT20" s="3"/>
      <c r="WXU20" s="3"/>
      <c r="WXV20" s="3"/>
      <c r="WXW20" s="3"/>
      <c r="WXX20" s="3"/>
      <c r="WXY20" s="3"/>
      <c r="WXZ20" s="3"/>
      <c r="WYA20" s="3"/>
      <c r="WYB20" s="3"/>
      <c r="WYC20" s="3"/>
      <c r="WYD20" s="3"/>
      <c r="WYE20" s="3"/>
      <c r="WYF20" s="3"/>
      <c r="WYG20" s="3"/>
      <c r="WYH20" s="3"/>
      <c r="WYI20" s="3"/>
      <c r="WYJ20" s="3"/>
      <c r="WYK20" s="3"/>
      <c r="WYL20" s="3"/>
      <c r="WYM20" s="3"/>
      <c r="WYN20" s="3"/>
      <c r="WYO20" s="3"/>
      <c r="WYP20" s="3"/>
      <c r="WYQ20" s="3"/>
      <c r="WYR20" s="3"/>
      <c r="WYS20" s="3"/>
      <c r="WYT20" s="3"/>
      <c r="WYU20" s="3"/>
      <c r="WYV20" s="3"/>
      <c r="WYW20" s="3"/>
      <c r="WYX20" s="3"/>
      <c r="WYY20" s="3"/>
      <c r="WYZ20" s="3"/>
      <c r="WZA20" s="3"/>
      <c r="WZB20" s="3"/>
      <c r="WZC20" s="3"/>
      <c r="WZD20" s="3"/>
      <c r="WZE20" s="3"/>
      <c r="WZF20" s="3"/>
      <c r="WZG20" s="3"/>
      <c r="WZH20" s="3"/>
      <c r="WZI20" s="3"/>
      <c r="WZJ20" s="3"/>
      <c r="WZK20" s="3"/>
      <c r="WZL20" s="3"/>
      <c r="WZM20" s="3"/>
      <c r="WZN20" s="3"/>
      <c r="WZO20" s="3"/>
      <c r="WZP20" s="3"/>
      <c r="WZQ20" s="3"/>
      <c r="WZR20" s="3"/>
      <c r="WZS20" s="3"/>
      <c r="WZT20" s="3"/>
      <c r="WZU20" s="3"/>
      <c r="WZV20" s="3"/>
      <c r="WZW20" s="3"/>
      <c r="WZX20" s="3"/>
      <c r="WZY20" s="3"/>
      <c r="WZZ20" s="3"/>
      <c r="XAA20" s="3"/>
      <c r="XAB20" s="3"/>
      <c r="XAC20" s="3"/>
      <c r="XAD20" s="3"/>
      <c r="XAE20" s="3"/>
      <c r="XAF20" s="3"/>
      <c r="XAG20" s="3"/>
      <c r="XAH20" s="3"/>
      <c r="XAI20" s="3"/>
      <c r="XAJ20" s="3"/>
      <c r="XAK20" s="3"/>
      <c r="XAL20" s="3"/>
      <c r="XAM20" s="3"/>
      <c r="XAN20" s="3"/>
      <c r="XAO20" s="3"/>
      <c r="XAP20" s="3"/>
      <c r="XAQ20" s="3"/>
      <c r="XAR20" s="3"/>
      <c r="XAS20" s="3"/>
      <c r="XAT20" s="3"/>
      <c r="XAU20" s="3"/>
      <c r="XAV20" s="3"/>
      <c r="XAW20" s="3"/>
      <c r="XAX20" s="3"/>
      <c r="XAY20" s="3"/>
      <c r="XAZ20" s="3"/>
      <c r="XBA20" s="3"/>
      <c r="XBB20" s="3"/>
      <c r="XBC20" s="3"/>
      <c r="XBD20" s="3"/>
      <c r="XBE20" s="3"/>
      <c r="XBF20" s="3"/>
      <c r="XBG20" s="3"/>
      <c r="XBH20" s="3"/>
      <c r="XBI20" s="3"/>
      <c r="XBJ20" s="3"/>
      <c r="XBK20" s="3"/>
      <c r="XBL20" s="3"/>
      <c r="XBM20" s="3"/>
      <c r="XBN20" s="3"/>
      <c r="XBO20" s="3"/>
      <c r="XBP20" s="3"/>
      <c r="XBQ20" s="3"/>
      <c r="XBR20" s="3"/>
      <c r="XBS20" s="3"/>
      <c r="XBT20" s="3"/>
      <c r="XBU20" s="3"/>
      <c r="XBV20" s="3"/>
      <c r="XBW20" s="3"/>
      <c r="XBX20" s="3"/>
      <c r="XBY20" s="3"/>
      <c r="XBZ20" s="3"/>
      <c r="XCA20" s="3"/>
      <c r="XCB20" s="3"/>
      <c r="XCC20" s="3"/>
      <c r="XCD20" s="3"/>
      <c r="XCE20" s="3"/>
      <c r="XCF20" s="3"/>
      <c r="XCG20" s="3"/>
      <c r="XCH20" s="3"/>
      <c r="XCI20" s="3"/>
      <c r="XCJ20" s="3"/>
      <c r="XCK20" s="3"/>
      <c r="XCL20" s="3"/>
      <c r="XCM20" s="3"/>
      <c r="XCN20" s="3"/>
      <c r="XCO20" s="3"/>
      <c r="XCP20" s="3"/>
      <c r="XCQ20" s="3"/>
      <c r="XCR20" s="3"/>
      <c r="XCS20" s="3"/>
      <c r="XCT20" s="3"/>
      <c r="XCU20" s="3"/>
      <c r="XCV20" s="3"/>
      <c r="XCW20" s="3"/>
      <c r="XCX20" s="3"/>
      <c r="XCY20" s="3"/>
      <c r="XCZ20" s="3"/>
      <c r="XDA20" s="3"/>
      <c r="XDB20" s="3"/>
      <c r="XDC20" s="3"/>
      <c r="XDD20" s="3"/>
      <c r="XDE20" s="3"/>
      <c r="XDF20" s="3"/>
      <c r="XDG20" s="3"/>
      <c r="XDH20" s="3"/>
      <c r="XDI20" s="3"/>
      <c r="XDJ20" s="3"/>
      <c r="XDK20" s="3"/>
      <c r="XDL20" s="3"/>
      <c r="XDM20" s="3"/>
      <c r="XDN20" s="3"/>
      <c r="XDO20" s="3"/>
      <c r="XDP20" s="3"/>
      <c r="XDQ20" s="3"/>
      <c r="XDR20" s="3"/>
      <c r="XDS20" s="3"/>
      <c r="XDT20" s="3"/>
      <c r="XDU20" s="3"/>
      <c r="XDV20" s="3"/>
      <c r="XDW20" s="3"/>
      <c r="XDX20" s="3"/>
      <c r="XDY20" s="3"/>
      <c r="XDZ20" s="3"/>
      <c r="XEA20" s="3"/>
      <c r="XEB20" s="3"/>
      <c r="XEC20" s="3"/>
      <c r="XED20" s="3"/>
      <c r="XEE20" s="3"/>
      <c r="XEF20" s="3"/>
      <c r="XEG20" s="3"/>
      <c r="XEH20" s="3"/>
      <c r="XEI20" s="3"/>
      <c r="XEJ20" s="3"/>
      <c r="XEK20" s="3"/>
      <c r="XEL20" s="3"/>
      <c r="XEM20" s="3"/>
      <c r="XEN20" s="3"/>
      <c r="XEO20" s="3"/>
      <c r="XEP20" s="3"/>
      <c r="XEQ20" s="3"/>
      <c r="XER20" s="3"/>
      <c r="XES20" s="3"/>
      <c r="XET20" s="3"/>
      <c r="XEU20" s="3"/>
      <c r="XEV20" s="3"/>
      <c r="XEW20" s="3"/>
      <c r="XEX20" s="3"/>
      <c r="XEY20" s="3"/>
      <c r="XEZ20" s="3"/>
      <c r="XFA20" s="3"/>
      <c r="XFB20" s="3"/>
      <c r="XFC20" s="3"/>
      <c r="XFD20" s="3"/>
    </row>
    <row r="21" spans="1:16384" s="70" customFormat="1" ht="33.75" customHeight="1">
      <c r="A21" s="84"/>
      <c r="B21" s="1778" t="s">
        <v>834</v>
      </c>
      <c r="C21" s="1779"/>
      <c r="D21" s="1779"/>
      <c r="E21" s="1779"/>
      <c r="F21" s="1779"/>
      <c r="G21" s="1779"/>
      <c r="H21" s="1779"/>
      <c r="I21" s="1780"/>
      <c r="J21" s="1781"/>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c r="XDI21" s="3"/>
      <c r="XDJ21" s="3"/>
      <c r="XDK21" s="3"/>
      <c r="XDL21" s="3"/>
      <c r="XDM21" s="3"/>
      <c r="XDN21" s="3"/>
      <c r="XDO21" s="3"/>
      <c r="XDP21" s="3"/>
      <c r="XDQ21" s="3"/>
      <c r="XDR21" s="3"/>
      <c r="XDS21" s="3"/>
      <c r="XDT21" s="3"/>
      <c r="XDU21" s="3"/>
      <c r="XDV21" s="3"/>
      <c r="XDW21" s="3"/>
      <c r="XDX21" s="3"/>
      <c r="XDY21" s="3"/>
      <c r="XDZ21" s="3"/>
      <c r="XEA21" s="3"/>
      <c r="XEB21" s="3"/>
      <c r="XEC21" s="3"/>
      <c r="XED21" s="3"/>
      <c r="XEE21" s="3"/>
      <c r="XEF21" s="3"/>
      <c r="XEG21" s="3"/>
      <c r="XEH21" s="3"/>
      <c r="XEI21" s="3"/>
      <c r="XEJ21" s="3"/>
      <c r="XEK21" s="3"/>
      <c r="XEL21" s="3"/>
      <c r="XEM21" s="3"/>
      <c r="XEN21" s="3"/>
      <c r="XEO21" s="3"/>
      <c r="XEP21" s="3"/>
      <c r="XEQ21" s="3"/>
      <c r="XER21" s="3"/>
      <c r="XES21" s="3"/>
      <c r="XET21" s="3"/>
      <c r="XEU21" s="3"/>
      <c r="XEV21" s="3"/>
      <c r="XEW21" s="3"/>
      <c r="XEX21" s="3"/>
      <c r="XEY21" s="3"/>
      <c r="XEZ21" s="3"/>
      <c r="XFA21" s="3"/>
      <c r="XFB21" s="3"/>
      <c r="XFC21" s="3"/>
      <c r="XFD21" s="3"/>
    </row>
    <row r="22" spans="1:16384" s="70" customFormat="1" ht="89.25" customHeight="1">
      <c r="A22" s="84"/>
      <c r="B22" s="1778" t="s">
        <v>1086</v>
      </c>
      <c r="C22" s="1779"/>
      <c r="D22" s="1779"/>
      <c r="E22" s="1779"/>
      <c r="F22" s="1779"/>
      <c r="G22" s="1779"/>
      <c r="H22" s="1779"/>
      <c r="I22" s="1780"/>
      <c r="J22" s="1781"/>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c r="WVP22" s="3"/>
      <c r="WVQ22" s="3"/>
      <c r="WVR22" s="3"/>
      <c r="WVS22" s="3"/>
      <c r="WVT22" s="3"/>
      <c r="WVU22" s="3"/>
      <c r="WVV22" s="3"/>
      <c r="WVW22" s="3"/>
      <c r="WVX22" s="3"/>
      <c r="WVY22" s="3"/>
      <c r="WVZ22" s="3"/>
      <c r="WWA22" s="3"/>
      <c r="WWB22" s="3"/>
      <c r="WWC22" s="3"/>
      <c r="WWD22" s="3"/>
      <c r="WWE22" s="3"/>
      <c r="WWF22" s="3"/>
      <c r="WWG22" s="3"/>
      <c r="WWH22" s="3"/>
      <c r="WWI22" s="3"/>
      <c r="WWJ22" s="3"/>
      <c r="WWK22" s="3"/>
      <c r="WWL22" s="3"/>
      <c r="WWM22" s="3"/>
      <c r="WWN22" s="3"/>
      <c r="WWO22" s="3"/>
      <c r="WWP22" s="3"/>
      <c r="WWQ22" s="3"/>
      <c r="WWR22" s="3"/>
      <c r="WWS22" s="3"/>
      <c r="WWT22" s="3"/>
      <c r="WWU22" s="3"/>
      <c r="WWV22" s="3"/>
      <c r="WWW22" s="3"/>
      <c r="WWX22" s="3"/>
      <c r="WWY22" s="3"/>
      <c r="WWZ22" s="3"/>
      <c r="WXA22" s="3"/>
      <c r="WXB22" s="3"/>
      <c r="WXC22" s="3"/>
      <c r="WXD22" s="3"/>
      <c r="WXE22" s="3"/>
      <c r="WXF22" s="3"/>
      <c r="WXG22" s="3"/>
      <c r="WXH22" s="3"/>
      <c r="WXI22" s="3"/>
      <c r="WXJ22" s="3"/>
      <c r="WXK22" s="3"/>
      <c r="WXL22" s="3"/>
      <c r="WXM22" s="3"/>
      <c r="WXN22" s="3"/>
      <c r="WXO22" s="3"/>
      <c r="WXP22" s="3"/>
      <c r="WXQ22" s="3"/>
      <c r="WXR22" s="3"/>
      <c r="WXS22" s="3"/>
      <c r="WXT22" s="3"/>
      <c r="WXU22" s="3"/>
      <c r="WXV22" s="3"/>
      <c r="WXW22" s="3"/>
      <c r="WXX22" s="3"/>
      <c r="WXY22" s="3"/>
      <c r="WXZ22" s="3"/>
      <c r="WYA22" s="3"/>
      <c r="WYB22" s="3"/>
      <c r="WYC22" s="3"/>
      <c r="WYD22" s="3"/>
      <c r="WYE22" s="3"/>
      <c r="WYF22" s="3"/>
      <c r="WYG22" s="3"/>
      <c r="WYH22" s="3"/>
      <c r="WYI22" s="3"/>
      <c r="WYJ22" s="3"/>
      <c r="WYK22" s="3"/>
      <c r="WYL22" s="3"/>
      <c r="WYM22" s="3"/>
      <c r="WYN22" s="3"/>
      <c r="WYO22" s="3"/>
      <c r="WYP22" s="3"/>
      <c r="WYQ22" s="3"/>
      <c r="WYR22" s="3"/>
      <c r="WYS22" s="3"/>
      <c r="WYT22" s="3"/>
      <c r="WYU22" s="3"/>
      <c r="WYV22" s="3"/>
      <c r="WYW22" s="3"/>
      <c r="WYX22" s="3"/>
      <c r="WYY22" s="3"/>
      <c r="WYZ22" s="3"/>
      <c r="WZA22" s="3"/>
      <c r="WZB22" s="3"/>
      <c r="WZC22" s="3"/>
      <c r="WZD22" s="3"/>
      <c r="WZE22" s="3"/>
      <c r="WZF22" s="3"/>
      <c r="WZG22" s="3"/>
      <c r="WZH22" s="3"/>
      <c r="WZI22" s="3"/>
      <c r="WZJ22" s="3"/>
      <c r="WZK22" s="3"/>
      <c r="WZL22" s="3"/>
      <c r="WZM22" s="3"/>
      <c r="WZN22" s="3"/>
      <c r="WZO22" s="3"/>
      <c r="WZP22" s="3"/>
      <c r="WZQ22" s="3"/>
      <c r="WZR22" s="3"/>
      <c r="WZS22" s="3"/>
      <c r="WZT22" s="3"/>
      <c r="WZU22" s="3"/>
      <c r="WZV22" s="3"/>
      <c r="WZW22" s="3"/>
      <c r="WZX22" s="3"/>
      <c r="WZY22" s="3"/>
      <c r="WZZ22" s="3"/>
      <c r="XAA22" s="3"/>
      <c r="XAB22" s="3"/>
      <c r="XAC22" s="3"/>
      <c r="XAD22" s="3"/>
      <c r="XAE22" s="3"/>
      <c r="XAF22" s="3"/>
      <c r="XAG22" s="3"/>
      <c r="XAH22" s="3"/>
      <c r="XAI22" s="3"/>
      <c r="XAJ22" s="3"/>
      <c r="XAK22" s="3"/>
      <c r="XAL22" s="3"/>
      <c r="XAM22" s="3"/>
      <c r="XAN22" s="3"/>
      <c r="XAO22" s="3"/>
      <c r="XAP22" s="3"/>
      <c r="XAQ22" s="3"/>
      <c r="XAR22" s="3"/>
      <c r="XAS22" s="3"/>
      <c r="XAT22" s="3"/>
      <c r="XAU22" s="3"/>
      <c r="XAV22" s="3"/>
      <c r="XAW22" s="3"/>
      <c r="XAX22" s="3"/>
      <c r="XAY22" s="3"/>
      <c r="XAZ22" s="3"/>
      <c r="XBA22" s="3"/>
      <c r="XBB22" s="3"/>
      <c r="XBC22" s="3"/>
      <c r="XBD22" s="3"/>
      <c r="XBE22" s="3"/>
      <c r="XBF22" s="3"/>
      <c r="XBG22" s="3"/>
      <c r="XBH22" s="3"/>
      <c r="XBI22" s="3"/>
      <c r="XBJ22" s="3"/>
      <c r="XBK22" s="3"/>
      <c r="XBL22" s="3"/>
      <c r="XBM22" s="3"/>
      <c r="XBN22" s="3"/>
      <c r="XBO22" s="3"/>
      <c r="XBP22" s="3"/>
      <c r="XBQ22" s="3"/>
      <c r="XBR22" s="3"/>
      <c r="XBS22" s="3"/>
      <c r="XBT22" s="3"/>
      <c r="XBU22" s="3"/>
      <c r="XBV22" s="3"/>
      <c r="XBW22" s="3"/>
      <c r="XBX22" s="3"/>
      <c r="XBY22" s="3"/>
      <c r="XBZ22" s="3"/>
      <c r="XCA22" s="3"/>
      <c r="XCB22" s="3"/>
      <c r="XCC22" s="3"/>
      <c r="XCD22" s="3"/>
      <c r="XCE22" s="3"/>
      <c r="XCF22" s="3"/>
      <c r="XCG22" s="3"/>
      <c r="XCH22" s="3"/>
      <c r="XCI22" s="3"/>
      <c r="XCJ22" s="3"/>
      <c r="XCK22" s="3"/>
      <c r="XCL22" s="3"/>
      <c r="XCM22" s="3"/>
      <c r="XCN22" s="3"/>
      <c r="XCO22" s="3"/>
      <c r="XCP22" s="3"/>
      <c r="XCQ22" s="3"/>
      <c r="XCR22" s="3"/>
      <c r="XCS22" s="3"/>
      <c r="XCT22" s="3"/>
      <c r="XCU22" s="3"/>
      <c r="XCV22" s="3"/>
      <c r="XCW22" s="3"/>
      <c r="XCX22" s="3"/>
      <c r="XCY22" s="3"/>
      <c r="XCZ22" s="3"/>
      <c r="XDA22" s="3"/>
      <c r="XDB22" s="3"/>
      <c r="XDC22" s="3"/>
      <c r="XDD22" s="3"/>
      <c r="XDE22" s="3"/>
      <c r="XDF22" s="3"/>
      <c r="XDG22" s="3"/>
      <c r="XDH22" s="3"/>
      <c r="XDI22" s="3"/>
      <c r="XDJ22" s="3"/>
      <c r="XDK22" s="3"/>
      <c r="XDL22" s="3"/>
      <c r="XDM22" s="3"/>
      <c r="XDN22" s="3"/>
      <c r="XDO22" s="3"/>
      <c r="XDP22" s="3"/>
      <c r="XDQ22" s="3"/>
      <c r="XDR22" s="3"/>
      <c r="XDS22" s="3"/>
      <c r="XDT22" s="3"/>
      <c r="XDU22" s="3"/>
      <c r="XDV22" s="3"/>
      <c r="XDW22" s="3"/>
      <c r="XDX22" s="3"/>
      <c r="XDY22" s="3"/>
      <c r="XDZ22" s="3"/>
      <c r="XEA22" s="3"/>
      <c r="XEB22" s="3"/>
      <c r="XEC22" s="3"/>
      <c r="XED22" s="3"/>
      <c r="XEE22" s="3"/>
      <c r="XEF22" s="3"/>
      <c r="XEG22" s="3"/>
      <c r="XEH22" s="3"/>
      <c r="XEI22" s="3"/>
      <c r="XEJ22" s="3"/>
      <c r="XEK22" s="3"/>
      <c r="XEL22" s="3"/>
      <c r="XEM22" s="3"/>
      <c r="XEN22" s="3"/>
      <c r="XEO22" s="3"/>
      <c r="XEP22" s="3"/>
      <c r="XEQ22" s="3"/>
      <c r="XER22" s="3"/>
      <c r="XES22" s="3"/>
      <c r="XET22" s="3"/>
      <c r="XEU22" s="3"/>
      <c r="XEV22" s="3"/>
      <c r="XEW22" s="3"/>
      <c r="XEX22" s="3"/>
      <c r="XEY22" s="3"/>
      <c r="XEZ22" s="3"/>
      <c r="XFA22" s="3"/>
      <c r="XFB22" s="3"/>
      <c r="XFC22" s="3"/>
      <c r="XFD22" s="3"/>
    </row>
    <row r="23" spans="1:16384" s="70" customFormat="1" ht="82.5" customHeight="1">
      <c r="A23" s="84" t="s">
        <v>240</v>
      </c>
      <c r="B23" s="1791" t="s">
        <v>835</v>
      </c>
      <c r="C23" s="1792"/>
      <c r="D23" s="1792"/>
      <c r="E23" s="1792"/>
      <c r="F23" s="1792"/>
      <c r="G23" s="1792"/>
      <c r="H23" s="1792"/>
      <c r="I23" s="1780"/>
      <c r="J23" s="1781"/>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c r="AMU23" s="3"/>
      <c r="AMV23" s="3"/>
      <c r="AMW23" s="3"/>
      <c r="AMX23" s="3"/>
      <c r="AMY23" s="3"/>
      <c r="AMZ23" s="3"/>
      <c r="ANA23" s="3"/>
      <c r="ANB23" s="3"/>
      <c r="ANC23" s="3"/>
      <c r="AND23" s="3"/>
      <c r="ANE23" s="3"/>
      <c r="ANF23" s="3"/>
      <c r="ANG23" s="3"/>
      <c r="ANH23" s="3"/>
      <c r="ANI23" s="3"/>
      <c r="ANJ23" s="3"/>
      <c r="ANK23" s="3"/>
      <c r="ANL23" s="3"/>
      <c r="ANM23" s="3"/>
      <c r="ANN23" s="3"/>
      <c r="ANO23" s="3"/>
      <c r="ANP23" s="3"/>
      <c r="ANQ23" s="3"/>
      <c r="ANR23" s="3"/>
      <c r="ANS23" s="3"/>
      <c r="ANT23" s="3"/>
      <c r="ANU23" s="3"/>
      <c r="ANV23" s="3"/>
      <c r="ANW23" s="3"/>
      <c r="ANX23" s="3"/>
      <c r="ANY23" s="3"/>
      <c r="ANZ23" s="3"/>
      <c r="AOA23" s="3"/>
      <c r="AOB23" s="3"/>
      <c r="AOC23" s="3"/>
      <c r="AOD23" s="3"/>
      <c r="AOE23" s="3"/>
      <c r="AOF23" s="3"/>
      <c r="AOG23" s="3"/>
      <c r="AOH23" s="3"/>
      <c r="AOI23" s="3"/>
      <c r="AOJ23" s="3"/>
      <c r="AOK23" s="3"/>
      <c r="AOL23" s="3"/>
      <c r="AOM23" s="3"/>
      <c r="AON23" s="3"/>
      <c r="AOO23" s="3"/>
      <c r="AOP23" s="3"/>
      <c r="AOQ23" s="3"/>
      <c r="AOR23" s="3"/>
      <c r="AOS23" s="3"/>
      <c r="AOT23" s="3"/>
      <c r="AOU23" s="3"/>
      <c r="AOV23" s="3"/>
      <c r="AOW23" s="3"/>
      <c r="AOX23" s="3"/>
      <c r="AOY23" s="3"/>
      <c r="AOZ23" s="3"/>
      <c r="APA23" s="3"/>
      <c r="APB23" s="3"/>
      <c r="APC23" s="3"/>
      <c r="APD23" s="3"/>
      <c r="APE23" s="3"/>
      <c r="APF23" s="3"/>
      <c r="APG23" s="3"/>
      <c r="APH23" s="3"/>
      <c r="API23" s="3"/>
      <c r="APJ23" s="3"/>
      <c r="APK23" s="3"/>
      <c r="APL23" s="3"/>
      <c r="APM23" s="3"/>
      <c r="APN23" s="3"/>
      <c r="APO23" s="3"/>
      <c r="APP23" s="3"/>
      <c r="APQ23" s="3"/>
      <c r="APR23" s="3"/>
      <c r="APS23" s="3"/>
      <c r="APT23" s="3"/>
      <c r="APU23" s="3"/>
      <c r="APV23" s="3"/>
      <c r="APW23" s="3"/>
      <c r="APX23" s="3"/>
      <c r="APY23" s="3"/>
      <c r="APZ23" s="3"/>
      <c r="AQA23" s="3"/>
      <c r="AQB23" s="3"/>
      <c r="AQC23" s="3"/>
      <c r="AQD23" s="3"/>
      <c r="AQE23" s="3"/>
      <c r="AQF23" s="3"/>
      <c r="AQG23" s="3"/>
      <c r="AQH23" s="3"/>
      <c r="AQI23" s="3"/>
      <c r="AQJ23" s="3"/>
      <c r="AQK23" s="3"/>
      <c r="AQL23" s="3"/>
      <c r="AQM23" s="3"/>
      <c r="AQN23" s="3"/>
      <c r="AQO23" s="3"/>
      <c r="AQP23" s="3"/>
      <c r="AQQ23" s="3"/>
      <c r="AQR23" s="3"/>
      <c r="AQS23" s="3"/>
      <c r="AQT23" s="3"/>
      <c r="AQU23" s="3"/>
      <c r="AQV23" s="3"/>
      <c r="AQW23" s="3"/>
      <c r="AQX23" s="3"/>
      <c r="AQY23" s="3"/>
      <c r="AQZ23" s="3"/>
      <c r="ARA23" s="3"/>
      <c r="ARB23" s="3"/>
      <c r="ARC23" s="3"/>
      <c r="ARD23" s="3"/>
      <c r="ARE23" s="3"/>
      <c r="ARF23" s="3"/>
      <c r="ARG23" s="3"/>
      <c r="ARH23" s="3"/>
      <c r="ARI23" s="3"/>
      <c r="ARJ23" s="3"/>
      <c r="ARK23" s="3"/>
      <c r="ARL23" s="3"/>
      <c r="ARM23" s="3"/>
      <c r="ARN23" s="3"/>
      <c r="ARO23" s="3"/>
      <c r="ARP23" s="3"/>
      <c r="ARQ23" s="3"/>
      <c r="ARR23" s="3"/>
      <c r="ARS23" s="3"/>
      <c r="ART23" s="3"/>
      <c r="ARU23" s="3"/>
      <c r="ARV23" s="3"/>
      <c r="ARW23" s="3"/>
      <c r="ARX23" s="3"/>
      <c r="ARY23" s="3"/>
      <c r="ARZ23" s="3"/>
      <c r="ASA23" s="3"/>
      <c r="ASB23" s="3"/>
      <c r="ASC23" s="3"/>
      <c r="ASD23" s="3"/>
      <c r="ASE23" s="3"/>
      <c r="ASF23" s="3"/>
      <c r="ASG23" s="3"/>
      <c r="ASH23" s="3"/>
      <c r="ASI23" s="3"/>
      <c r="ASJ23" s="3"/>
      <c r="ASK23" s="3"/>
      <c r="ASL23" s="3"/>
      <c r="ASM23" s="3"/>
      <c r="ASN23" s="3"/>
      <c r="ASO23" s="3"/>
      <c r="ASP23" s="3"/>
      <c r="ASQ23" s="3"/>
      <c r="ASR23" s="3"/>
      <c r="ASS23" s="3"/>
      <c r="AST23" s="3"/>
      <c r="ASU23" s="3"/>
      <c r="ASV23" s="3"/>
      <c r="ASW23" s="3"/>
      <c r="ASX23" s="3"/>
      <c r="ASY23" s="3"/>
      <c r="ASZ23" s="3"/>
      <c r="ATA23" s="3"/>
      <c r="ATB23" s="3"/>
      <c r="ATC23" s="3"/>
      <c r="ATD23" s="3"/>
      <c r="ATE23" s="3"/>
      <c r="ATF23" s="3"/>
      <c r="ATG23" s="3"/>
      <c r="ATH23" s="3"/>
      <c r="ATI23" s="3"/>
      <c r="ATJ23" s="3"/>
      <c r="ATK23" s="3"/>
      <c r="ATL23" s="3"/>
      <c r="ATM23" s="3"/>
      <c r="ATN23" s="3"/>
      <c r="ATO23" s="3"/>
      <c r="ATP23" s="3"/>
      <c r="ATQ23" s="3"/>
      <c r="ATR23" s="3"/>
      <c r="ATS23" s="3"/>
      <c r="ATT23" s="3"/>
      <c r="ATU23" s="3"/>
      <c r="ATV23" s="3"/>
      <c r="ATW23" s="3"/>
      <c r="ATX23" s="3"/>
      <c r="ATY23" s="3"/>
      <c r="ATZ23" s="3"/>
      <c r="AUA23" s="3"/>
      <c r="AUB23" s="3"/>
      <c r="AUC23" s="3"/>
      <c r="AUD23" s="3"/>
      <c r="AUE23" s="3"/>
      <c r="AUF23" s="3"/>
      <c r="AUG23" s="3"/>
      <c r="AUH23" s="3"/>
      <c r="AUI23" s="3"/>
      <c r="AUJ23" s="3"/>
      <c r="AUK23" s="3"/>
      <c r="AUL23" s="3"/>
      <c r="AUM23" s="3"/>
      <c r="AUN23" s="3"/>
      <c r="AUO23" s="3"/>
      <c r="AUP23" s="3"/>
      <c r="AUQ23" s="3"/>
      <c r="AUR23" s="3"/>
      <c r="AUS23" s="3"/>
      <c r="AUT23" s="3"/>
      <c r="AUU23" s="3"/>
      <c r="AUV23" s="3"/>
      <c r="AUW23" s="3"/>
      <c r="AUX23" s="3"/>
      <c r="AUY23" s="3"/>
      <c r="AUZ23" s="3"/>
      <c r="AVA23" s="3"/>
      <c r="AVB23" s="3"/>
      <c r="AVC23" s="3"/>
      <c r="AVD23" s="3"/>
      <c r="AVE23" s="3"/>
      <c r="AVF23" s="3"/>
      <c r="AVG23" s="3"/>
      <c r="AVH23" s="3"/>
      <c r="AVI23" s="3"/>
      <c r="AVJ23" s="3"/>
      <c r="AVK23" s="3"/>
      <c r="AVL23" s="3"/>
      <c r="AVM23" s="3"/>
      <c r="AVN23" s="3"/>
      <c r="AVO23" s="3"/>
      <c r="AVP23" s="3"/>
      <c r="AVQ23" s="3"/>
      <c r="AVR23" s="3"/>
      <c r="AVS23" s="3"/>
      <c r="AVT23" s="3"/>
      <c r="AVU23" s="3"/>
      <c r="AVV23" s="3"/>
      <c r="AVW23" s="3"/>
      <c r="AVX23" s="3"/>
      <c r="AVY23" s="3"/>
      <c r="AVZ23" s="3"/>
      <c r="AWA23" s="3"/>
      <c r="AWB23" s="3"/>
      <c r="AWC23" s="3"/>
      <c r="AWD23" s="3"/>
      <c r="AWE23" s="3"/>
      <c r="AWF23" s="3"/>
      <c r="AWG23" s="3"/>
      <c r="AWH23" s="3"/>
      <c r="AWI23" s="3"/>
      <c r="AWJ23" s="3"/>
      <c r="AWK23" s="3"/>
      <c r="AWL23" s="3"/>
      <c r="AWM23" s="3"/>
      <c r="AWN23" s="3"/>
      <c r="AWO23" s="3"/>
      <c r="AWP23" s="3"/>
      <c r="AWQ23" s="3"/>
      <c r="AWR23" s="3"/>
      <c r="AWS23" s="3"/>
      <c r="AWT23" s="3"/>
      <c r="AWU23" s="3"/>
      <c r="AWV23" s="3"/>
      <c r="AWW23" s="3"/>
      <c r="AWX23" s="3"/>
      <c r="AWY23" s="3"/>
      <c r="AWZ23" s="3"/>
      <c r="AXA23" s="3"/>
      <c r="AXB23" s="3"/>
      <c r="AXC23" s="3"/>
      <c r="AXD23" s="3"/>
      <c r="AXE23" s="3"/>
      <c r="AXF23" s="3"/>
      <c r="AXG23" s="3"/>
      <c r="AXH23" s="3"/>
      <c r="AXI23" s="3"/>
      <c r="AXJ23" s="3"/>
      <c r="AXK23" s="3"/>
      <c r="AXL23" s="3"/>
      <c r="AXM23" s="3"/>
      <c r="AXN23" s="3"/>
      <c r="AXO23" s="3"/>
      <c r="AXP23" s="3"/>
      <c r="AXQ23" s="3"/>
      <c r="AXR23" s="3"/>
      <c r="AXS23" s="3"/>
      <c r="AXT23" s="3"/>
      <c r="AXU23" s="3"/>
      <c r="AXV23" s="3"/>
      <c r="AXW23" s="3"/>
      <c r="AXX23" s="3"/>
      <c r="AXY23" s="3"/>
      <c r="AXZ23" s="3"/>
      <c r="AYA23" s="3"/>
      <c r="AYB23" s="3"/>
      <c r="AYC23" s="3"/>
      <c r="AYD23" s="3"/>
      <c r="AYE23" s="3"/>
      <c r="AYF23" s="3"/>
      <c r="AYG23" s="3"/>
      <c r="AYH23" s="3"/>
      <c r="AYI23" s="3"/>
      <c r="AYJ23" s="3"/>
      <c r="AYK23" s="3"/>
      <c r="AYL23" s="3"/>
      <c r="AYM23" s="3"/>
      <c r="AYN23" s="3"/>
      <c r="AYO23" s="3"/>
      <c r="AYP23" s="3"/>
      <c r="AYQ23" s="3"/>
      <c r="AYR23" s="3"/>
      <c r="AYS23" s="3"/>
      <c r="AYT23" s="3"/>
      <c r="AYU23" s="3"/>
      <c r="AYV23" s="3"/>
      <c r="AYW23" s="3"/>
      <c r="AYX23" s="3"/>
      <c r="AYY23" s="3"/>
      <c r="AYZ23" s="3"/>
      <c r="AZA23" s="3"/>
      <c r="AZB23" s="3"/>
      <c r="AZC23" s="3"/>
      <c r="AZD23" s="3"/>
      <c r="AZE23" s="3"/>
      <c r="AZF23" s="3"/>
      <c r="AZG23" s="3"/>
      <c r="AZH23" s="3"/>
      <c r="AZI23" s="3"/>
      <c r="AZJ23" s="3"/>
      <c r="AZK23" s="3"/>
      <c r="AZL23" s="3"/>
      <c r="AZM23" s="3"/>
      <c r="AZN23" s="3"/>
      <c r="AZO23" s="3"/>
      <c r="AZP23" s="3"/>
      <c r="AZQ23" s="3"/>
      <c r="AZR23" s="3"/>
      <c r="AZS23" s="3"/>
      <c r="AZT23" s="3"/>
      <c r="AZU23" s="3"/>
      <c r="AZV23" s="3"/>
      <c r="AZW23" s="3"/>
      <c r="AZX23" s="3"/>
      <c r="AZY23" s="3"/>
      <c r="AZZ23" s="3"/>
      <c r="BAA23" s="3"/>
      <c r="BAB23" s="3"/>
      <c r="BAC23" s="3"/>
      <c r="BAD23" s="3"/>
      <c r="BAE23" s="3"/>
      <c r="BAF23" s="3"/>
      <c r="BAG23" s="3"/>
      <c r="BAH23" s="3"/>
      <c r="BAI23" s="3"/>
      <c r="BAJ23" s="3"/>
      <c r="BAK23" s="3"/>
      <c r="BAL23" s="3"/>
      <c r="BAM23" s="3"/>
      <c r="BAN23" s="3"/>
      <c r="BAO23" s="3"/>
      <c r="BAP23" s="3"/>
      <c r="BAQ23" s="3"/>
      <c r="BAR23" s="3"/>
      <c r="BAS23" s="3"/>
      <c r="BAT23" s="3"/>
      <c r="BAU23" s="3"/>
      <c r="BAV23" s="3"/>
      <c r="BAW23" s="3"/>
      <c r="BAX23" s="3"/>
      <c r="BAY23" s="3"/>
      <c r="BAZ23" s="3"/>
      <c r="BBA23" s="3"/>
      <c r="BBB23" s="3"/>
      <c r="BBC23" s="3"/>
      <c r="BBD23" s="3"/>
      <c r="BBE23" s="3"/>
      <c r="BBF23" s="3"/>
      <c r="BBG23" s="3"/>
      <c r="BBH23" s="3"/>
      <c r="BBI23" s="3"/>
      <c r="BBJ23" s="3"/>
      <c r="BBK23" s="3"/>
      <c r="BBL23" s="3"/>
      <c r="BBM23" s="3"/>
      <c r="BBN23" s="3"/>
      <c r="BBO23" s="3"/>
      <c r="BBP23" s="3"/>
      <c r="BBQ23" s="3"/>
      <c r="BBR23" s="3"/>
      <c r="BBS23" s="3"/>
      <c r="BBT23" s="3"/>
      <c r="BBU23" s="3"/>
      <c r="BBV23" s="3"/>
      <c r="BBW23" s="3"/>
      <c r="BBX23" s="3"/>
      <c r="BBY23" s="3"/>
      <c r="BBZ23" s="3"/>
      <c r="BCA23" s="3"/>
      <c r="BCB23" s="3"/>
      <c r="BCC23" s="3"/>
      <c r="BCD23" s="3"/>
      <c r="BCE23" s="3"/>
      <c r="BCF23" s="3"/>
      <c r="BCG23" s="3"/>
      <c r="BCH23" s="3"/>
      <c r="BCI23" s="3"/>
      <c r="BCJ23" s="3"/>
      <c r="BCK23" s="3"/>
      <c r="BCL23" s="3"/>
      <c r="BCM23" s="3"/>
      <c r="BCN23" s="3"/>
      <c r="BCO23" s="3"/>
      <c r="BCP23" s="3"/>
      <c r="BCQ23" s="3"/>
      <c r="BCR23" s="3"/>
      <c r="BCS23" s="3"/>
      <c r="BCT23" s="3"/>
      <c r="BCU23" s="3"/>
      <c r="BCV23" s="3"/>
      <c r="BCW23" s="3"/>
      <c r="BCX23" s="3"/>
      <c r="BCY23" s="3"/>
      <c r="BCZ23" s="3"/>
      <c r="BDA23" s="3"/>
      <c r="BDB23" s="3"/>
      <c r="BDC23" s="3"/>
      <c r="BDD23" s="3"/>
      <c r="BDE23" s="3"/>
      <c r="BDF23" s="3"/>
      <c r="BDG23" s="3"/>
      <c r="BDH23" s="3"/>
      <c r="BDI23" s="3"/>
      <c r="BDJ23" s="3"/>
      <c r="BDK23" s="3"/>
      <c r="BDL23" s="3"/>
      <c r="BDM23" s="3"/>
      <c r="BDN23" s="3"/>
      <c r="BDO23" s="3"/>
      <c r="BDP23" s="3"/>
      <c r="BDQ23" s="3"/>
      <c r="BDR23" s="3"/>
      <c r="BDS23" s="3"/>
      <c r="BDT23" s="3"/>
      <c r="BDU23" s="3"/>
      <c r="BDV23" s="3"/>
      <c r="BDW23" s="3"/>
      <c r="BDX23" s="3"/>
      <c r="BDY23" s="3"/>
      <c r="BDZ23" s="3"/>
      <c r="BEA23" s="3"/>
      <c r="BEB23" s="3"/>
      <c r="BEC23" s="3"/>
      <c r="BED23" s="3"/>
      <c r="BEE23" s="3"/>
      <c r="BEF23" s="3"/>
      <c r="BEG23" s="3"/>
      <c r="BEH23" s="3"/>
      <c r="BEI23" s="3"/>
      <c r="BEJ23" s="3"/>
      <c r="BEK23" s="3"/>
      <c r="BEL23" s="3"/>
      <c r="BEM23" s="3"/>
      <c r="BEN23" s="3"/>
      <c r="BEO23" s="3"/>
      <c r="BEP23" s="3"/>
      <c r="BEQ23" s="3"/>
      <c r="BER23" s="3"/>
      <c r="BES23" s="3"/>
      <c r="BET23" s="3"/>
      <c r="BEU23" s="3"/>
      <c r="BEV23" s="3"/>
      <c r="BEW23" s="3"/>
      <c r="BEX23" s="3"/>
      <c r="BEY23" s="3"/>
      <c r="BEZ23" s="3"/>
      <c r="BFA23" s="3"/>
      <c r="BFB23" s="3"/>
      <c r="BFC23" s="3"/>
      <c r="BFD23" s="3"/>
      <c r="BFE23" s="3"/>
      <c r="BFF23" s="3"/>
      <c r="BFG23" s="3"/>
      <c r="BFH23" s="3"/>
      <c r="BFI23" s="3"/>
      <c r="BFJ23" s="3"/>
      <c r="BFK23" s="3"/>
      <c r="BFL23" s="3"/>
      <c r="BFM23" s="3"/>
      <c r="BFN23" s="3"/>
      <c r="BFO23" s="3"/>
      <c r="BFP23" s="3"/>
      <c r="BFQ23" s="3"/>
      <c r="BFR23" s="3"/>
      <c r="BFS23" s="3"/>
      <c r="BFT23" s="3"/>
      <c r="BFU23" s="3"/>
      <c r="BFV23" s="3"/>
      <c r="BFW23" s="3"/>
      <c r="BFX23" s="3"/>
      <c r="BFY23" s="3"/>
      <c r="BFZ23" s="3"/>
      <c r="BGA23" s="3"/>
      <c r="BGB23" s="3"/>
      <c r="BGC23" s="3"/>
      <c r="BGD23" s="3"/>
      <c r="BGE23" s="3"/>
      <c r="BGF23" s="3"/>
      <c r="BGG23" s="3"/>
      <c r="BGH23" s="3"/>
      <c r="BGI23" s="3"/>
      <c r="BGJ23" s="3"/>
      <c r="BGK23" s="3"/>
      <c r="BGL23" s="3"/>
      <c r="BGM23" s="3"/>
      <c r="BGN23" s="3"/>
      <c r="BGO23" s="3"/>
      <c r="BGP23" s="3"/>
      <c r="BGQ23" s="3"/>
      <c r="BGR23" s="3"/>
      <c r="BGS23" s="3"/>
      <c r="BGT23" s="3"/>
      <c r="BGU23" s="3"/>
      <c r="BGV23" s="3"/>
      <c r="BGW23" s="3"/>
      <c r="BGX23" s="3"/>
      <c r="BGY23" s="3"/>
      <c r="BGZ23" s="3"/>
      <c r="BHA23" s="3"/>
      <c r="BHB23" s="3"/>
      <c r="BHC23" s="3"/>
      <c r="BHD23" s="3"/>
      <c r="BHE23" s="3"/>
      <c r="BHF23" s="3"/>
      <c r="BHG23" s="3"/>
      <c r="BHH23" s="3"/>
      <c r="BHI23" s="3"/>
      <c r="BHJ23" s="3"/>
      <c r="BHK23" s="3"/>
      <c r="BHL23" s="3"/>
      <c r="BHM23" s="3"/>
      <c r="BHN23" s="3"/>
      <c r="BHO23" s="3"/>
      <c r="BHP23" s="3"/>
      <c r="BHQ23" s="3"/>
      <c r="BHR23" s="3"/>
      <c r="BHS23" s="3"/>
      <c r="BHT23" s="3"/>
      <c r="BHU23" s="3"/>
      <c r="BHV23" s="3"/>
      <c r="BHW23" s="3"/>
      <c r="BHX23" s="3"/>
      <c r="BHY23" s="3"/>
      <c r="BHZ23" s="3"/>
      <c r="BIA23" s="3"/>
      <c r="BIB23" s="3"/>
      <c r="BIC23" s="3"/>
      <c r="BID23" s="3"/>
      <c r="BIE23" s="3"/>
      <c r="BIF23" s="3"/>
      <c r="BIG23" s="3"/>
      <c r="BIH23" s="3"/>
      <c r="BII23" s="3"/>
      <c r="BIJ23" s="3"/>
      <c r="BIK23" s="3"/>
      <c r="BIL23" s="3"/>
      <c r="BIM23" s="3"/>
      <c r="BIN23" s="3"/>
      <c r="BIO23" s="3"/>
      <c r="BIP23" s="3"/>
      <c r="BIQ23" s="3"/>
      <c r="BIR23" s="3"/>
      <c r="BIS23" s="3"/>
      <c r="BIT23" s="3"/>
      <c r="BIU23" s="3"/>
      <c r="BIV23" s="3"/>
      <c r="BIW23" s="3"/>
      <c r="BIX23" s="3"/>
      <c r="BIY23" s="3"/>
      <c r="BIZ23" s="3"/>
      <c r="BJA23" s="3"/>
      <c r="BJB23" s="3"/>
      <c r="BJC23" s="3"/>
      <c r="BJD23" s="3"/>
      <c r="BJE23" s="3"/>
      <c r="BJF23" s="3"/>
      <c r="BJG23" s="3"/>
      <c r="BJH23" s="3"/>
      <c r="BJI23" s="3"/>
      <c r="BJJ23" s="3"/>
      <c r="BJK23" s="3"/>
      <c r="BJL23" s="3"/>
      <c r="BJM23" s="3"/>
      <c r="BJN23" s="3"/>
      <c r="BJO23" s="3"/>
      <c r="BJP23" s="3"/>
      <c r="BJQ23" s="3"/>
      <c r="BJR23" s="3"/>
      <c r="BJS23" s="3"/>
      <c r="BJT23" s="3"/>
      <c r="BJU23" s="3"/>
      <c r="BJV23" s="3"/>
      <c r="BJW23" s="3"/>
      <c r="BJX23" s="3"/>
      <c r="BJY23" s="3"/>
      <c r="BJZ23" s="3"/>
      <c r="BKA23" s="3"/>
      <c r="BKB23" s="3"/>
      <c r="BKC23" s="3"/>
      <c r="BKD23" s="3"/>
      <c r="BKE23" s="3"/>
      <c r="BKF23" s="3"/>
      <c r="BKG23" s="3"/>
      <c r="BKH23" s="3"/>
      <c r="BKI23" s="3"/>
      <c r="BKJ23" s="3"/>
      <c r="BKK23" s="3"/>
      <c r="BKL23" s="3"/>
      <c r="BKM23" s="3"/>
      <c r="BKN23" s="3"/>
      <c r="BKO23" s="3"/>
      <c r="BKP23" s="3"/>
      <c r="BKQ23" s="3"/>
      <c r="BKR23" s="3"/>
      <c r="BKS23" s="3"/>
      <c r="BKT23" s="3"/>
      <c r="BKU23" s="3"/>
      <c r="BKV23" s="3"/>
      <c r="BKW23" s="3"/>
      <c r="BKX23" s="3"/>
      <c r="BKY23" s="3"/>
      <c r="BKZ23" s="3"/>
      <c r="BLA23" s="3"/>
      <c r="BLB23" s="3"/>
      <c r="BLC23" s="3"/>
      <c r="BLD23" s="3"/>
      <c r="BLE23" s="3"/>
      <c r="BLF23" s="3"/>
      <c r="BLG23" s="3"/>
      <c r="BLH23" s="3"/>
      <c r="BLI23" s="3"/>
      <c r="BLJ23" s="3"/>
      <c r="BLK23" s="3"/>
      <c r="BLL23" s="3"/>
      <c r="BLM23" s="3"/>
      <c r="BLN23" s="3"/>
      <c r="BLO23" s="3"/>
      <c r="BLP23" s="3"/>
      <c r="BLQ23" s="3"/>
      <c r="BLR23" s="3"/>
      <c r="BLS23" s="3"/>
      <c r="BLT23" s="3"/>
      <c r="BLU23" s="3"/>
      <c r="BLV23" s="3"/>
      <c r="BLW23" s="3"/>
      <c r="BLX23" s="3"/>
      <c r="BLY23" s="3"/>
      <c r="BLZ23" s="3"/>
      <c r="BMA23" s="3"/>
      <c r="BMB23" s="3"/>
      <c r="BMC23" s="3"/>
      <c r="BMD23" s="3"/>
      <c r="BME23" s="3"/>
      <c r="BMF23" s="3"/>
      <c r="BMG23" s="3"/>
      <c r="BMH23" s="3"/>
      <c r="BMI23" s="3"/>
      <c r="BMJ23" s="3"/>
      <c r="BMK23" s="3"/>
      <c r="BML23" s="3"/>
      <c r="BMM23" s="3"/>
      <c r="BMN23" s="3"/>
      <c r="BMO23" s="3"/>
      <c r="BMP23" s="3"/>
      <c r="BMQ23" s="3"/>
      <c r="BMR23" s="3"/>
      <c r="BMS23" s="3"/>
      <c r="BMT23" s="3"/>
      <c r="BMU23" s="3"/>
      <c r="BMV23" s="3"/>
      <c r="BMW23" s="3"/>
      <c r="BMX23" s="3"/>
      <c r="BMY23" s="3"/>
      <c r="BMZ23" s="3"/>
      <c r="BNA23" s="3"/>
      <c r="BNB23" s="3"/>
      <c r="BNC23" s="3"/>
      <c r="BND23" s="3"/>
      <c r="BNE23" s="3"/>
      <c r="BNF23" s="3"/>
      <c r="BNG23" s="3"/>
      <c r="BNH23" s="3"/>
      <c r="BNI23" s="3"/>
      <c r="BNJ23" s="3"/>
      <c r="BNK23" s="3"/>
      <c r="BNL23" s="3"/>
      <c r="BNM23" s="3"/>
      <c r="BNN23" s="3"/>
      <c r="BNO23" s="3"/>
      <c r="BNP23" s="3"/>
      <c r="BNQ23" s="3"/>
      <c r="BNR23" s="3"/>
      <c r="BNS23" s="3"/>
      <c r="BNT23" s="3"/>
      <c r="BNU23" s="3"/>
      <c r="BNV23" s="3"/>
      <c r="BNW23" s="3"/>
      <c r="BNX23" s="3"/>
      <c r="BNY23" s="3"/>
      <c r="BNZ23" s="3"/>
      <c r="BOA23" s="3"/>
      <c r="BOB23" s="3"/>
      <c r="BOC23" s="3"/>
      <c r="BOD23" s="3"/>
      <c r="BOE23" s="3"/>
      <c r="BOF23" s="3"/>
      <c r="BOG23" s="3"/>
      <c r="BOH23" s="3"/>
      <c r="BOI23" s="3"/>
      <c r="BOJ23" s="3"/>
      <c r="BOK23" s="3"/>
      <c r="BOL23" s="3"/>
      <c r="BOM23" s="3"/>
      <c r="BON23" s="3"/>
      <c r="BOO23" s="3"/>
      <c r="BOP23" s="3"/>
      <c r="BOQ23" s="3"/>
      <c r="BOR23" s="3"/>
      <c r="BOS23" s="3"/>
      <c r="BOT23" s="3"/>
      <c r="BOU23" s="3"/>
      <c r="BOV23" s="3"/>
      <c r="BOW23" s="3"/>
      <c r="BOX23" s="3"/>
      <c r="BOY23" s="3"/>
      <c r="BOZ23" s="3"/>
      <c r="BPA23" s="3"/>
      <c r="BPB23" s="3"/>
      <c r="BPC23" s="3"/>
      <c r="BPD23" s="3"/>
      <c r="BPE23" s="3"/>
      <c r="BPF23" s="3"/>
      <c r="BPG23" s="3"/>
      <c r="BPH23" s="3"/>
      <c r="BPI23" s="3"/>
      <c r="BPJ23" s="3"/>
      <c r="BPK23" s="3"/>
      <c r="BPL23" s="3"/>
      <c r="BPM23" s="3"/>
      <c r="BPN23" s="3"/>
      <c r="BPO23" s="3"/>
      <c r="BPP23" s="3"/>
      <c r="BPQ23" s="3"/>
      <c r="BPR23" s="3"/>
      <c r="BPS23" s="3"/>
      <c r="BPT23" s="3"/>
      <c r="BPU23" s="3"/>
      <c r="BPV23" s="3"/>
      <c r="BPW23" s="3"/>
      <c r="BPX23" s="3"/>
      <c r="BPY23" s="3"/>
      <c r="BPZ23" s="3"/>
      <c r="BQA23" s="3"/>
      <c r="BQB23" s="3"/>
      <c r="BQC23" s="3"/>
      <c r="BQD23" s="3"/>
      <c r="BQE23" s="3"/>
      <c r="BQF23" s="3"/>
      <c r="BQG23" s="3"/>
      <c r="BQH23" s="3"/>
      <c r="BQI23" s="3"/>
      <c r="BQJ23" s="3"/>
      <c r="BQK23" s="3"/>
      <c r="BQL23" s="3"/>
      <c r="BQM23" s="3"/>
      <c r="BQN23" s="3"/>
      <c r="BQO23" s="3"/>
      <c r="BQP23" s="3"/>
      <c r="BQQ23" s="3"/>
      <c r="BQR23" s="3"/>
      <c r="BQS23" s="3"/>
      <c r="BQT23" s="3"/>
      <c r="BQU23" s="3"/>
      <c r="BQV23" s="3"/>
      <c r="BQW23" s="3"/>
      <c r="BQX23" s="3"/>
      <c r="BQY23" s="3"/>
      <c r="BQZ23" s="3"/>
      <c r="BRA23" s="3"/>
      <c r="BRB23" s="3"/>
      <c r="BRC23" s="3"/>
      <c r="BRD23" s="3"/>
      <c r="BRE23" s="3"/>
      <c r="BRF23" s="3"/>
      <c r="BRG23" s="3"/>
      <c r="BRH23" s="3"/>
      <c r="BRI23" s="3"/>
      <c r="BRJ23" s="3"/>
      <c r="BRK23" s="3"/>
      <c r="BRL23" s="3"/>
      <c r="BRM23" s="3"/>
      <c r="BRN23" s="3"/>
      <c r="BRO23" s="3"/>
      <c r="BRP23" s="3"/>
      <c r="BRQ23" s="3"/>
      <c r="BRR23" s="3"/>
      <c r="BRS23" s="3"/>
      <c r="BRT23" s="3"/>
      <c r="BRU23" s="3"/>
      <c r="BRV23" s="3"/>
      <c r="BRW23" s="3"/>
      <c r="BRX23" s="3"/>
      <c r="BRY23" s="3"/>
      <c r="BRZ23" s="3"/>
      <c r="BSA23" s="3"/>
      <c r="BSB23" s="3"/>
      <c r="BSC23" s="3"/>
      <c r="BSD23" s="3"/>
      <c r="BSE23" s="3"/>
      <c r="BSF23" s="3"/>
      <c r="BSG23" s="3"/>
      <c r="BSH23" s="3"/>
      <c r="BSI23" s="3"/>
      <c r="BSJ23" s="3"/>
      <c r="BSK23" s="3"/>
      <c r="BSL23" s="3"/>
      <c r="BSM23" s="3"/>
      <c r="BSN23" s="3"/>
      <c r="BSO23" s="3"/>
      <c r="BSP23" s="3"/>
      <c r="BSQ23" s="3"/>
      <c r="BSR23" s="3"/>
      <c r="BSS23" s="3"/>
      <c r="BST23" s="3"/>
      <c r="BSU23" s="3"/>
      <c r="BSV23" s="3"/>
      <c r="BSW23" s="3"/>
      <c r="BSX23" s="3"/>
      <c r="BSY23" s="3"/>
      <c r="BSZ23" s="3"/>
      <c r="BTA23" s="3"/>
      <c r="BTB23" s="3"/>
      <c r="BTC23" s="3"/>
      <c r="BTD23" s="3"/>
      <c r="BTE23" s="3"/>
      <c r="BTF23" s="3"/>
      <c r="BTG23" s="3"/>
      <c r="BTH23" s="3"/>
      <c r="BTI23" s="3"/>
      <c r="BTJ23" s="3"/>
      <c r="BTK23" s="3"/>
      <c r="BTL23" s="3"/>
      <c r="BTM23" s="3"/>
      <c r="BTN23" s="3"/>
      <c r="BTO23" s="3"/>
      <c r="BTP23" s="3"/>
      <c r="BTQ23" s="3"/>
      <c r="BTR23" s="3"/>
      <c r="BTS23" s="3"/>
      <c r="BTT23" s="3"/>
      <c r="BTU23" s="3"/>
      <c r="BTV23" s="3"/>
      <c r="BTW23" s="3"/>
      <c r="BTX23" s="3"/>
      <c r="BTY23" s="3"/>
      <c r="BTZ23" s="3"/>
      <c r="BUA23" s="3"/>
      <c r="BUB23" s="3"/>
      <c r="BUC23" s="3"/>
      <c r="BUD23" s="3"/>
      <c r="BUE23" s="3"/>
      <c r="BUF23" s="3"/>
      <c r="BUG23" s="3"/>
      <c r="BUH23" s="3"/>
      <c r="BUI23" s="3"/>
      <c r="BUJ23" s="3"/>
      <c r="BUK23" s="3"/>
      <c r="BUL23" s="3"/>
      <c r="BUM23" s="3"/>
      <c r="BUN23" s="3"/>
      <c r="BUO23" s="3"/>
      <c r="BUP23" s="3"/>
      <c r="BUQ23" s="3"/>
      <c r="BUR23" s="3"/>
      <c r="BUS23" s="3"/>
      <c r="BUT23" s="3"/>
      <c r="BUU23" s="3"/>
      <c r="BUV23" s="3"/>
      <c r="BUW23" s="3"/>
      <c r="BUX23" s="3"/>
      <c r="BUY23" s="3"/>
      <c r="BUZ23" s="3"/>
      <c r="BVA23" s="3"/>
      <c r="BVB23" s="3"/>
      <c r="BVC23" s="3"/>
      <c r="BVD23" s="3"/>
      <c r="BVE23" s="3"/>
      <c r="BVF23" s="3"/>
      <c r="BVG23" s="3"/>
      <c r="BVH23" s="3"/>
      <c r="BVI23" s="3"/>
      <c r="BVJ23" s="3"/>
      <c r="BVK23" s="3"/>
      <c r="BVL23" s="3"/>
      <c r="BVM23" s="3"/>
      <c r="BVN23" s="3"/>
      <c r="BVO23" s="3"/>
      <c r="BVP23" s="3"/>
      <c r="BVQ23" s="3"/>
      <c r="BVR23" s="3"/>
      <c r="BVS23" s="3"/>
      <c r="BVT23" s="3"/>
      <c r="BVU23" s="3"/>
      <c r="BVV23" s="3"/>
      <c r="BVW23" s="3"/>
      <c r="BVX23" s="3"/>
      <c r="BVY23" s="3"/>
      <c r="BVZ23" s="3"/>
      <c r="BWA23" s="3"/>
      <c r="BWB23" s="3"/>
      <c r="BWC23" s="3"/>
      <c r="BWD23" s="3"/>
      <c r="BWE23" s="3"/>
      <c r="BWF23" s="3"/>
      <c r="BWG23" s="3"/>
      <c r="BWH23" s="3"/>
      <c r="BWI23" s="3"/>
      <c r="BWJ23" s="3"/>
      <c r="BWK23" s="3"/>
      <c r="BWL23" s="3"/>
      <c r="BWM23" s="3"/>
      <c r="BWN23" s="3"/>
      <c r="BWO23" s="3"/>
      <c r="BWP23" s="3"/>
      <c r="BWQ23" s="3"/>
      <c r="BWR23" s="3"/>
      <c r="BWS23" s="3"/>
      <c r="BWT23" s="3"/>
      <c r="BWU23" s="3"/>
      <c r="BWV23" s="3"/>
      <c r="BWW23" s="3"/>
      <c r="BWX23" s="3"/>
      <c r="BWY23" s="3"/>
      <c r="BWZ23" s="3"/>
      <c r="BXA23" s="3"/>
      <c r="BXB23" s="3"/>
      <c r="BXC23" s="3"/>
      <c r="BXD23" s="3"/>
      <c r="BXE23" s="3"/>
      <c r="BXF23" s="3"/>
      <c r="BXG23" s="3"/>
      <c r="BXH23" s="3"/>
      <c r="BXI23" s="3"/>
      <c r="BXJ23" s="3"/>
      <c r="BXK23" s="3"/>
      <c r="BXL23" s="3"/>
      <c r="BXM23" s="3"/>
      <c r="BXN23" s="3"/>
      <c r="BXO23" s="3"/>
      <c r="BXP23" s="3"/>
      <c r="BXQ23" s="3"/>
      <c r="BXR23" s="3"/>
      <c r="BXS23" s="3"/>
      <c r="BXT23" s="3"/>
      <c r="BXU23" s="3"/>
      <c r="BXV23" s="3"/>
      <c r="BXW23" s="3"/>
      <c r="BXX23" s="3"/>
      <c r="BXY23" s="3"/>
      <c r="BXZ23" s="3"/>
      <c r="BYA23" s="3"/>
      <c r="BYB23" s="3"/>
      <c r="BYC23" s="3"/>
      <c r="BYD23" s="3"/>
      <c r="BYE23" s="3"/>
      <c r="BYF23" s="3"/>
      <c r="BYG23" s="3"/>
      <c r="BYH23" s="3"/>
      <c r="BYI23" s="3"/>
      <c r="BYJ23" s="3"/>
      <c r="BYK23" s="3"/>
      <c r="BYL23" s="3"/>
      <c r="BYM23" s="3"/>
      <c r="BYN23" s="3"/>
      <c r="BYO23" s="3"/>
      <c r="BYP23" s="3"/>
      <c r="BYQ23" s="3"/>
      <c r="BYR23" s="3"/>
      <c r="BYS23" s="3"/>
      <c r="BYT23" s="3"/>
      <c r="BYU23" s="3"/>
      <c r="BYV23" s="3"/>
      <c r="BYW23" s="3"/>
      <c r="BYX23" s="3"/>
      <c r="BYY23" s="3"/>
      <c r="BYZ23" s="3"/>
      <c r="BZA23" s="3"/>
      <c r="BZB23" s="3"/>
      <c r="BZC23" s="3"/>
      <c r="BZD23" s="3"/>
      <c r="BZE23" s="3"/>
      <c r="BZF23" s="3"/>
      <c r="BZG23" s="3"/>
      <c r="BZH23" s="3"/>
      <c r="BZI23" s="3"/>
      <c r="BZJ23" s="3"/>
      <c r="BZK23" s="3"/>
      <c r="BZL23" s="3"/>
      <c r="BZM23" s="3"/>
      <c r="BZN23" s="3"/>
      <c r="BZO23" s="3"/>
      <c r="BZP23" s="3"/>
      <c r="BZQ23" s="3"/>
      <c r="BZR23" s="3"/>
      <c r="BZS23" s="3"/>
      <c r="BZT23" s="3"/>
      <c r="BZU23" s="3"/>
      <c r="BZV23" s="3"/>
      <c r="BZW23" s="3"/>
      <c r="BZX23" s="3"/>
      <c r="BZY23" s="3"/>
      <c r="BZZ23" s="3"/>
      <c r="CAA23" s="3"/>
      <c r="CAB23" s="3"/>
      <c r="CAC23" s="3"/>
      <c r="CAD23" s="3"/>
      <c r="CAE23" s="3"/>
      <c r="CAF23" s="3"/>
      <c r="CAG23" s="3"/>
      <c r="CAH23" s="3"/>
      <c r="CAI23" s="3"/>
      <c r="CAJ23" s="3"/>
      <c r="CAK23" s="3"/>
      <c r="CAL23" s="3"/>
      <c r="CAM23" s="3"/>
      <c r="CAN23" s="3"/>
      <c r="CAO23" s="3"/>
      <c r="CAP23" s="3"/>
      <c r="CAQ23" s="3"/>
      <c r="CAR23" s="3"/>
      <c r="CAS23" s="3"/>
      <c r="CAT23" s="3"/>
      <c r="CAU23" s="3"/>
      <c r="CAV23" s="3"/>
      <c r="CAW23" s="3"/>
      <c r="CAX23" s="3"/>
      <c r="CAY23" s="3"/>
      <c r="CAZ23" s="3"/>
      <c r="CBA23" s="3"/>
      <c r="CBB23" s="3"/>
      <c r="CBC23" s="3"/>
      <c r="CBD23" s="3"/>
      <c r="CBE23" s="3"/>
      <c r="CBF23" s="3"/>
      <c r="CBG23" s="3"/>
      <c r="CBH23" s="3"/>
      <c r="CBI23" s="3"/>
      <c r="CBJ23" s="3"/>
      <c r="CBK23" s="3"/>
      <c r="CBL23" s="3"/>
      <c r="CBM23" s="3"/>
      <c r="CBN23" s="3"/>
      <c r="CBO23" s="3"/>
      <c r="CBP23" s="3"/>
      <c r="CBQ23" s="3"/>
      <c r="CBR23" s="3"/>
      <c r="CBS23" s="3"/>
      <c r="CBT23" s="3"/>
      <c r="CBU23" s="3"/>
      <c r="CBV23" s="3"/>
      <c r="CBW23" s="3"/>
      <c r="CBX23" s="3"/>
      <c r="CBY23" s="3"/>
      <c r="CBZ23" s="3"/>
      <c r="CCA23" s="3"/>
      <c r="CCB23" s="3"/>
      <c r="CCC23" s="3"/>
      <c r="CCD23" s="3"/>
      <c r="CCE23" s="3"/>
      <c r="CCF23" s="3"/>
      <c r="CCG23" s="3"/>
      <c r="CCH23" s="3"/>
      <c r="CCI23" s="3"/>
      <c r="CCJ23" s="3"/>
      <c r="CCK23" s="3"/>
      <c r="CCL23" s="3"/>
      <c r="CCM23" s="3"/>
      <c r="CCN23" s="3"/>
      <c r="CCO23" s="3"/>
      <c r="CCP23" s="3"/>
      <c r="CCQ23" s="3"/>
      <c r="CCR23" s="3"/>
      <c r="CCS23" s="3"/>
      <c r="CCT23" s="3"/>
      <c r="CCU23" s="3"/>
      <c r="CCV23" s="3"/>
      <c r="CCW23" s="3"/>
      <c r="CCX23" s="3"/>
      <c r="CCY23" s="3"/>
      <c r="CCZ23" s="3"/>
      <c r="CDA23" s="3"/>
      <c r="CDB23" s="3"/>
      <c r="CDC23" s="3"/>
      <c r="CDD23" s="3"/>
      <c r="CDE23" s="3"/>
      <c r="CDF23" s="3"/>
      <c r="CDG23" s="3"/>
      <c r="CDH23" s="3"/>
      <c r="CDI23" s="3"/>
      <c r="CDJ23" s="3"/>
      <c r="CDK23" s="3"/>
      <c r="CDL23" s="3"/>
      <c r="CDM23" s="3"/>
      <c r="CDN23" s="3"/>
      <c r="CDO23" s="3"/>
      <c r="CDP23" s="3"/>
      <c r="CDQ23" s="3"/>
      <c r="CDR23" s="3"/>
      <c r="CDS23" s="3"/>
      <c r="CDT23" s="3"/>
      <c r="CDU23" s="3"/>
      <c r="CDV23" s="3"/>
      <c r="CDW23" s="3"/>
      <c r="CDX23" s="3"/>
      <c r="CDY23" s="3"/>
      <c r="CDZ23" s="3"/>
      <c r="CEA23" s="3"/>
      <c r="CEB23" s="3"/>
      <c r="CEC23" s="3"/>
      <c r="CED23" s="3"/>
      <c r="CEE23" s="3"/>
      <c r="CEF23" s="3"/>
      <c r="CEG23" s="3"/>
      <c r="CEH23" s="3"/>
      <c r="CEI23" s="3"/>
      <c r="CEJ23" s="3"/>
      <c r="CEK23" s="3"/>
      <c r="CEL23" s="3"/>
      <c r="CEM23" s="3"/>
      <c r="CEN23" s="3"/>
      <c r="CEO23" s="3"/>
      <c r="CEP23" s="3"/>
      <c r="CEQ23" s="3"/>
      <c r="CER23" s="3"/>
      <c r="CES23" s="3"/>
      <c r="CET23" s="3"/>
      <c r="CEU23" s="3"/>
      <c r="CEV23" s="3"/>
      <c r="CEW23" s="3"/>
      <c r="CEX23" s="3"/>
      <c r="CEY23" s="3"/>
      <c r="CEZ23" s="3"/>
      <c r="CFA23" s="3"/>
      <c r="CFB23" s="3"/>
      <c r="CFC23" s="3"/>
      <c r="CFD23" s="3"/>
      <c r="CFE23" s="3"/>
      <c r="CFF23" s="3"/>
      <c r="CFG23" s="3"/>
      <c r="CFH23" s="3"/>
      <c r="CFI23" s="3"/>
      <c r="CFJ23" s="3"/>
      <c r="CFK23" s="3"/>
      <c r="CFL23" s="3"/>
      <c r="CFM23" s="3"/>
      <c r="CFN23" s="3"/>
      <c r="CFO23" s="3"/>
      <c r="CFP23" s="3"/>
      <c r="CFQ23" s="3"/>
      <c r="CFR23" s="3"/>
      <c r="CFS23" s="3"/>
      <c r="CFT23" s="3"/>
      <c r="CFU23" s="3"/>
      <c r="CFV23" s="3"/>
      <c r="CFW23" s="3"/>
      <c r="CFX23" s="3"/>
      <c r="CFY23" s="3"/>
      <c r="CFZ23" s="3"/>
      <c r="CGA23" s="3"/>
      <c r="CGB23" s="3"/>
      <c r="CGC23" s="3"/>
      <c r="CGD23" s="3"/>
      <c r="CGE23" s="3"/>
      <c r="CGF23" s="3"/>
      <c r="CGG23" s="3"/>
      <c r="CGH23" s="3"/>
      <c r="CGI23" s="3"/>
      <c r="CGJ23" s="3"/>
      <c r="CGK23" s="3"/>
      <c r="CGL23" s="3"/>
      <c r="CGM23" s="3"/>
      <c r="CGN23" s="3"/>
      <c r="CGO23" s="3"/>
      <c r="CGP23" s="3"/>
      <c r="CGQ23" s="3"/>
      <c r="CGR23" s="3"/>
      <c r="CGS23" s="3"/>
      <c r="CGT23" s="3"/>
      <c r="CGU23" s="3"/>
      <c r="CGV23" s="3"/>
      <c r="CGW23" s="3"/>
      <c r="CGX23" s="3"/>
      <c r="CGY23" s="3"/>
      <c r="CGZ23" s="3"/>
      <c r="CHA23" s="3"/>
      <c r="CHB23" s="3"/>
      <c r="CHC23" s="3"/>
      <c r="CHD23" s="3"/>
      <c r="CHE23" s="3"/>
      <c r="CHF23" s="3"/>
      <c r="CHG23" s="3"/>
      <c r="CHH23" s="3"/>
      <c r="CHI23" s="3"/>
      <c r="CHJ23" s="3"/>
      <c r="CHK23" s="3"/>
      <c r="CHL23" s="3"/>
      <c r="CHM23" s="3"/>
      <c r="CHN23" s="3"/>
      <c r="CHO23" s="3"/>
      <c r="CHP23" s="3"/>
      <c r="CHQ23" s="3"/>
      <c r="CHR23" s="3"/>
      <c r="CHS23" s="3"/>
      <c r="CHT23" s="3"/>
      <c r="CHU23" s="3"/>
      <c r="CHV23" s="3"/>
      <c r="CHW23" s="3"/>
      <c r="CHX23" s="3"/>
      <c r="CHY23" s="3"/>
      <c r="CHZ23" s="3"/>
      <c r="CIA23" s="3"/>
      <c r="CIB23" s="3"/>
      <c r="CIC23" s="3"/>
      <c r="CID23" s="3"/>
      <c r="CIE23" s="3"/>
      <c r="CIF23" s="3"/>
      <c r="CIG23" s="3"/>
      <c r="CIH23" s="3"/>
      <c r="CII23" s="3"/>
      <c r="CIJ23" s="3"/>
      <c r="CIK23" s="3"/>
      <c r="CIL23" s="3"/>
      <c r="CIM23" s="3"/>
      <c r="CIN23" s="3"/>
      <c r="CIO23" s="3"/>
      <c r="CIP23" s="3"/>
      <c r="CIQ23" s="3"/>
      <c r="CIR23" s="3"/>
      <c r="CIS23" s="3"/>
      <c r="CIT23" s="3"/>
      <c r="CIU23" s="3"/>
      <c r="CIV23" s="3"/>
      <c r="CIW23" s="3"/>
      <c r="CIX23" s="3"/>
      <c r="CIY23" s="3"/>
      <c r="CIZ23" s="3"/>
      <c r="CJA23" s="3"/>
      <c r="CJB23" s="3"/>
      <c r="CJC23" s="3"/>
      <c r="CJD23" s="3"/>
      <c r="CJE23" s="3"/>
      <c r="CJF23" s="3"/>
      <c r="CJG23" s="3"/>
      <c r="CJH23" s="3"/>
      <c r="CJI23" s="3"/>
      <c r="CJJ23" s="3"/>
      <c r="CJK23" s="3"/>
      <c r="CJL23" s="3"/>
      <c r="CJM23" s="3"/>
      <c r="CJN23" s="3"/>
      <c r="CJO23" s="3"/>
      <c r="CJP23" s="3"/>
      <c r="CJQ23" s="3"/>
      <c r="CJR23" s="3"/>
      <c r="CJS23" s="3"/>
      <c r="CJT23" s="3"/>
      <c r="CJU23" s="3"/>
      <c r="CJV23" s="3"/>
      <c r="CJW23" s="3"/>
      <c r="CJX23" s="3"/>
      <c r="CJY23" s="3"/>
      <c r="CJZ23" s="3"/>
      <c r="CKA23" s="3"/>
      <c r="CKB23" s="3"/>
      <c r="CKC23" s="3"/>
      <c r="CKD23" s="3"/>
      <c r="CKE23" s="3"/>
      <c r="CKF23" s="3"/>
      <c r="CKG23" s="3"/>
      <c r="CKH23" s="3"/>
      <c r="CKI23" s="3"/>
      <c r="CKJ23" s="3"/>
      <c r="CKK23" s="3"/>
      <c r="CKL23" s="3"/>
      <c r="CKM23" s="3"/>
      <c r="CKN23" s="3"/>
      <c r="CKO23" s="3"/>
      <c r="CKP23" s="3"/>
      <c r="CKQ23" s="3"/>
      <c r="CKR23" s="3"/>
      <c r="CKS23" s="3"/>
      <c r="CKT23" s="3"/>
      <c r="CKU23" s="3"/>
      <c r="CKV23" s="3"/>
      <c r="CKW23" s="3"/>
      <c r="CKX23" s="3"/>
      <c r="CKY23" s="3"/>
      <c r="CKZ23" s="3"/>
      <c r="CLA23" s="3"/>
      <c r="CLB23" s="3"/>
      <c r="CLC23" s="3"/>
      <c r="CLD23" s="3"/>
      <c r="CLE23" s="3"/>
      <c r="CLF23" s="3"/>
      <c r="CLG23" s="3"/>
      <c r="CLH23" s="3"/>
      <c r="CLI23" s="3"/>
      <c r="CLJ23" s="3"/>
      <c r="CLK23" s="3"/>
      <c r="CLL23" s="3"/>
      <c r="CLM23" s="3"/>
      <c r="CLN23" s="3"/>
      <c r="CLO23" s="3"/>
      <c r="CLP23" s="3"/>
      <c r="CLQ23" s="3"/>
      <c r="CLR23" s="3"/>
      <c r="CLS23" s="3"/>
      <c r="CLT23" s="3"/>
      <c r="CLU23" s="3"/>
      <c r="CLV23" s="3"/>
      <c r="CLW23" s="3"/>
      <c r="CLX23" s="3"/>
      <c r="CLY23" s="3"/>
      <c r="CLZ23" s="3"/>
      <c r="CMA23" s="3"/>
      <c r="CMB23" s="3"/>
      <c r="CMC23" s="3"/>
      <c r="CMD23" s="3"/>
      <c r="CME23" s="3"/>
      <c r="CMF23" s="3"/>
      <c r="CMG23" s="3"/>
      <c r="CMH23" s="3"/>
      <c r="CMI23" s="3"/>
      <c r="CMJ23" s="3"/>
      <c r="CMK23" s="3"/>
      <c r="CML23" s="3"/>
      <c r="CMM23" s="3"/>
      <c r="CMN23" s="3"/>
      <c r="CMO23" s="3"/>
      <c r="CMP23" s="3"/>
      <c r="CMQ23" s="3"/>
      <c r="CMR23" s="3"/>
      <c r="CMS23" s="3"/>
      <c r="CMT23" s="3"/>
      <c r="CMU23" s="3"/>
      <c r="CMV23" s="3"/>
      <c r="CMW23" s="3"/>
      <c r="CMX23" s="3"/>
      <c r="CMY23" s="3"/>
      <c r="CMZ23" s="3"/>
      <c r="CNA23" s="3"/>
      <c r="CNB23" s="3"/>
      <c r="CNC23" s="3"/>
      <c r="CND23" s="3"/>
      <c r="CNE23" s="3"/>
      <c r="CNF23" s="3"/>
      <c r="CNG23" s="3"/>
      <c r="CNH23" s="3"/>
      <c r="CNI23" s="3"/>
      <c r="CNJ23" s="3"/>
      <c r="CNK23" s="3"/>
      <c r="CNL23" s="3"/>
      <c r="CNM23" s="3"/>
      <c r="CNN23" s="3"/>
      <c r="CNO23" s="3"/>
      <c r="CNP23" s="3"/>
      <c r="CNQ23" s="3"/>
      <c r="CNR23" s="3"/>
      <c r="CNS23" s="3"/>
      <c r="CNT23" s="3"/>
      <c r="CNU23" s="3"/>
      <c r="CNV23" s="3"/>
      <c r="CNW23" s="3"/>
      <c r="CNX23" s="3"/>
      <c r="CNY23" s="3"/>
      <c r="CNZ23" s="3"/>
      <c r="COA23" s="3"/>
      <c r="COB23" s="3"/>
      <c r="COC23" s="3"/>
      <c r="COD23" s="3"/>
      <c r="COE23" s="3"/>
      <c r="COF23" s="3"/>
      <c r="COG23" s="3"/>
      <c r="COH23" s="3"/>
      <c r="COI23" s="3"/>
      <c r="COJ23" s="3"/>
      <c r="COK23" s="3"/>
      <c r="COL23" s="3"/>
      <c r="COM23" s="3"/>
      <c r="CON23" s="3"/>
      <c r="COO23" s="3"/>
      <c r="COP23" s="3"/>
      <c r="COQ23" s="3"/>
      <c r="COR23" s="3"/>
      <c r="COS23" s="3"/>
      <c r="COT23" s="3"/>
      <c r="COU23" s="3"/>
      <c r="COV23" s="3"/>
      <c r="COW23" s="3"/>
      <c r="COX23" s="3"/>
      <c r="COY23" s="3"/>
      <c r="COZ23" s="3"/>
      <c r="CPA23" s="3"/>
      <c r="CPB23" s="3"/>
      <c r="CPC23" s="3"/>
      <c r="CPD23" s="3"/>
      <c r="CPE23" s="3"/>
      <c r="CPF23" s="3"/>
      <c r="CPG23" s="3"/>
      <c r="CPH23" s="3"/>
      <c r="CPI23" s="3"/>
      <c r="CPJ23" s="3"/>
      <c r="CPK23" s="3"/>
      <c r="CPL23" s="3"/>
      <c r="CPM23" s="3"/>
      <c r="CPN23" s="3"/>
      <c r="CPO23" s="3"/>
      <c r="CPP23" s="3"/>
      <c r="CPQ23" s="3"/>
      <c r="CPR23" s="3"/>
      <c r="CPS23" s="3"/>
      <c r="CPT23" s="3"/>
      <c r="CPU23" s="3"/>
      <c r="CPV23" s="3"/>
      <c r="CPW23" s="3"/>
      <c r="CPX23" s="3"/>
      <c r="CPY23" s="3"/>
      <c r="CPZ23" s="3"/>
      <c r="CQA23" s="3"/>
      <c r="CQB23" s="3"/>
      <c r="CQC23" s="3"/>
      <c r="CQD23" s="3"/>
      <c r="CQE23" s="3"/>
      <c r="CQF23" s="3"/>
      <c r="CQG23" s="3"/>
      <c r="CQH23" s="3"/>
      <c r="CQI23" s="3"/>
      <c r="CQJ23" s="3"/>
      <c r="CQK23" s="3"/>
      <c r="CQL23" s="3"/>
      <c r="CQM23" s="3"/>
      <c r="CQN23" s="3"/>
      <c r="CQO23" s="3"/>
      <c r="CQP23" s="3"/>
      <c r="CQQ23" s="3"/>
      <c r="CQR23" s="3"/>
      <c r="CQS23" s="3"/>
      <c r="CQT23" s="3"/>
      <c r="CQU23" s="3"/>
      <c r="CQV23" s="3"/>
      <c r="CQW23" s="3"/>
      <c r="CQX23" s="3"/>
      <c r="CQY23" s="3"/>
      <c r="CQZ23" s="3"/>
      <c r="CRA23" s="3"/>
      <c r="CRB23" s="3"/>
      <c r="CRC23" s="3"/>
      <c r="CRD23" s="3"/>
      <c r="CRE23" s="3"/>
      <c r="CRF23" s="3"/>
      <c r="CRG23" s="3"/>
      <c r="CRH23" s="3"/>
      <c r="CRI23" s="3"/>
      <c r="CRJ23" s="3"/>
      <c r="CRK23" s="3"/>
      <c r="CRL23" s="3"/>
      <c r="CRM23" s="3"/>
      <c r="CRN23" s="3"/>
      <c r="CRO23" s="3"/>
      <c r="CRP23" s="3"/>
      <c r="CRQ23" s="3"/>
      <c r="CRR23" s="3"/>
      <c r="CRS23" s="3"/>
      <c r="CRT23" s="3"/>
      <c r="CRU23" s="3"/>
      <c r="CRV23" s="3"/>
      <c r="CRW23" s="3"/>
      <c r="CRX23" s="3"/>
      <c r="CRY23" s="3"/>
      <c r="CRZ23" s="3"/>
      <c r="CSA23" s="3"/>
      <c r="CSB23" s="3"/>
      <c r="CSC23" s="3"/>
      <c r="CSD23" s="3"/>
      <c r="CSE23" s="3"/>
      <c r="CSF23" s="3"/>
      <c r="CSG23" s="3"/>
      <c r="CSH23" s="3"/>
      <c r="CSI23" s="3"/>
      <c r="CSJ23" s="3"/>
      <c r="CSK23" s="3"/>
      <c r="CSL23" s="3"/>
      <c r="CSM23" s="3"/>
      <c r="CSN23" s="3"/>
      <c r="CSO23" s="3"/>
      <c r="CSP23" s="3"/>
      <c r="CSQ23" s="3"/>
      <c r="CSR23" s="3"/>
      <c r="CSS23" s="3"/>
      <c r="CST23" s="3"/>
      <c r="CSU23" s="3"/>
      <c r="CSV23" s="3"/>
      <c r="CSW23" s="3"/>
      <c r="CSX23" s="3"/>
      <c r="CSY23" s="3"/>
      <c r="CSZ23" s="3"/>
      <c r="CTA23" s="3"/>
      <c r="CTB23" s="3"/>
      <c r="CTC23" s="3"/>
      <c r="CTD23" s="3"/>
      <c r="CTE23" s="3"/>
      <c r="CTF23" s="3"/>
      <c r="CTG23" s="3"/>
      <c r="CTH23" s="3"/>
      <c r="CTI23" s="3"/>
      <c r="CTJ23" s="3"/>
      <c r="CTK23" s="3"/>
      <c r="CTL23" s="3"/>
      <c r="CTM23" s="3"/>
      <c r="CTN23" s="3"/>
      <c r="CTO23" s="3"/>
      <c r="CTP23" s="3"/>
      <c r="CTQ23" s="3"/>
      <c r="CTR23" s="3"/>
      <c r="CTS23" s="3"/>
      <c r="CTT23" s="3"/>
      <c r="CTU23" s="3"/>
      <c r="CTV23" s="3"/>
      <c r="CTW23" s="3"/>
      <c r="CTX23" s="3"/>
      <c r="CTY23" s="3"/>
      <c r="CTZ23" s="3"/>
      <c r="CUA23" s="3"/>
      <c r="CUB23" s="3"/>
      <c r="CUC23" s="3"/>
      <c r="CUD23" s="3"/>
      <c r="CUE23" s="3"/>
      <c r="CUF23" s="3"/>
      <c r="CUG23" s="3"/>
      <c r="CUH23" s="3"/>
      <c r="CUI23" s="3"/>
      <c r="CUJ23" s="3"/>
      <c r="CUK23" s="3"/>
      <c r="CUL23" s="3"/>
      <c r="CUM23" s="3"/>
      <c r="CUN23" s="3"/>
      <c r="CUO23" s="3"/>
      <c r="CUP23" s="3"/>
      <c r="CUQ23" s="3"/>
      <c r="CUR23" s="3"/>
      <c r="CUS23" s="3"/>
      <c r="CUT23" s="3"/>
      <c r="CUU23" s="3"/>
      <c r="CUV23" s="3"/>
      <c r="CUW23" s="3"/>
      <c r="CUX23" s="3"/>
      <c r="CUY23" s="3"/>
      <c r="CUZ23" s="3"/>
      <c r="CVA23" s="3"/>
      <c r="CVB23" s="3"/>
      <c r="CVC23" s="3"/>
      <c r="CVD23" s="3"/>
      <c r="CVE23" s="3"/>
      <c r="CVF23" s="3"/>
      <c r="CVG23" s="3"/>
      <c r="CVH23" s="3"/>
      <c r="CVI23" s="3"/>
      <c r="CVJ23" s="3"/>
      <c r="CVK23" s="3"/>
      <c r="CVL23" s="3"/>
      <c r="CVM23" s="3"/>
      <c r="CVN23" s="3"/>
      <c r="CVO23" s="3"/>
      <c r="CVP23" s="3"/>
      <c r="CVQ23" s="3"/>
      <c r="CVR23" s="3"/>
      <c r="CVS23" s="3"/>
      <c r="CVT23" s="3"/>
      <c r="CVU23" s="3"/>
      <c r="CVV23" s="3"/>
      <c r="CVW23" s="3"/>
      <c r="CVX23" s="3"/>
      <c r="CVY23" s="3"/>
      <c r="CVZ23" s="3"/>
      <c r="CWA23" s="3"/>
      <c r="CWB23" s="3"/>
      <c r="CWC23" s="3"/>
      <c r="CWD23" s="3"/>
      <c r="CWE23" s="3"/>
      <c r="CWF23" s="3"/>
      <c r="CWG23" s="3"/>
      <c r="CWH23" s="3"/>
      <c r="CWI23" s="3"/>
      <c r="CWJ23" s="3"/>
      <c r="CWK23" s="3"/>
      <c r="CWL23" s="3"/>
      <c r="CWM23" s="3"/>
      <c r="CWN23" s="3"/>
      <c r="CWO23" s="3"/>
      <c r="CWP23" s="3"/>
      <c r="CWQ23" s="3"/>
      <c r="CWR23" s="3"/>
      <c r="CWS23" s="3"/>
      <c r="CWT23" s="3"/>
      <c r="CWU23" s="3"/>
      <c r="CWV23" s="3"/>
      <c r="CWW23" s="3"/>
      <c r="CWX23" s="3"/>
      <c r="CWY23" s="3"/>
      <c r="CWZ23" s="3"/>
      <c r="CXA23" s="3"/>
      <c r="CXB23" s="3"/>
      <c r="CXC23" s="3"/>
      <c r="CXD23" s="3"/>
      <c r="CXE23" s="3"/>
      <c r="CXF23" s="3"/>
      <c r="CXG23" s="3"/>
      <c r="CXH23" s="3"/>
      <c r="CXI23" s="3"/>
      <c r="CXJ23" s="3"/>
      <c r="CXK23" s="3"/>
      <c r="CXL23" s="3"/>
      <c r="CXM23" s="3"/>
      <c r="CXN23" s="3"/>
      <c r="CXO23" s="3"/>
      <c r="CXP23" s="3"/>
      <c r="CXQ23" s="3"/>
      <c r="CXR23" s="3"/>
      <c r="CXS23" s="3"/>
      <c r="CXT23" s="3"/>
      <c r="CXU23" s="3"/>
      <c r="CXV23" s="3"/>
      <c r="CXW23" s="3"/>
      <c r="CXX23" s="3"/>
      <c r="CXY23" s="3"/>
      <c r="CXZ23" s="3"/>
      <c r="CYA23" s="3"/>
      <c r="CYB23" s="3"/>
      <c r="CYC23" s="3"/>
      <c r="CYD23" s="3"/>
      <c r="CYE23" s="3"/>
      <c r="CYF23" s="3"/>
      <c r="CYG23" s="3"/>
      <c r="CYH23" s="3"/>
      <c r="CYI23" s="3"/>
      <c r="CYJ23" s="3"/>
      <c r="CYK23" s="3"/>
      <c r="CYL23" s="3"/>
      <c r="CYM23" s="3"/>
      <c r="CYN23" s="3"/>
      <c r="CYO23" s="3"/>
      <c r="CYP23" s="3"/>
      <c r="CYQ23" s="3"/>
      <c r="CYR23" s="3"/>
      <c r="CYS23" s="3"/>
      <c r="CYT23" s="3"/>
      <c r="CYU23" s="3"/>
      <c r="CYV23" s="3"/>
      <c r="CYW23" s="3"/>
      <c r="CYX23" s="3"/>
      <c r="CYY23" s="3"/>
      <c r="CYZ23" s="3"/>
      <c r="CZA23" s="3"/>
      <c r="CZB23" s="3"/>
      <c r="CZC23" s="3"/>
      <c r="CZD23" s="3"/>
      <c r="CZE23" s="3"/>
      <c r="CZF23" s="3"/>
      <c r="CZG23" s="3"/>
      <c r="CZH23" s="3"/>
      <c r="CZI23" s="3"/>
      <c r="CZJ23" s="3"/>
      <c r="CZK23" s="3"/>
      <c r="CZL23" s="3"/>
      <c r="CZM23" s="3"/>
      <c r="CZN23" s="3"/>
      <c r="CZO23" s="3"/>
      <c r="CZP23" s="3"/>
      <c r="CZQ23" s="3"/>
      <c r="CZR23" s="3"/>
      <c r="CZS23" s="3"/>
      <c r="CZT23" s="3"/>
      <c r="CZU23" s="3"/>
      <c r="CZV23" s="3"/>
      <c r="CZW23" s="3"/>
      <c r="CZX23" s="3"/>
      <c r="CZY23" s="3"/>
      <c r="CZZ23" s="3"/>
      <c r="DAA23" s="3"/>
      <c r="DAB23" s="3"/>
      <c r="DAC23" s="3"/>
      <c r="DAD23" s="3"/>
      <c r="DAE23" s="3"/>
      <c r="DAF23" s="3"/>
      <c r="DAG23" s="3"/>
      <c r="DAH23" s="3"/>
      <c r="DAI23" s="3"/>
      <c r="DAJ23" s="3"/>
      <c r="DAK23" s="3"/>
      <c r="DAL23" s="3"/>
      <c r="DAM23" s="3"/>
      <c r="DAN23" s="3"/>
      <c r="DAO23" s="3"/>
      <c r="DAP23" s="3"/>
      <c r="DAQ23" s="3"/>
      <c r="DAR23" s="3"/>
      <c r="DAS23" s="3"/>
      <c r="DAT23" s="3"/>
      <c r="DAU23" s="3"/>
      <c r="DAV23" s="3"/>
      <c r="DAW23" s="3"/>
      <c r="DAX23" s="3"/>
      <c r="DAY23" s="3"/>
      <c r="DAZ23" s="3"/>
      <c r="DBA23" s="3"/>
      <c r="DBB23" s="3"/>
      <c r="DBC23" s="3"/>
      <c r="DBD23" s="3"/>
      <c r="DBE23" s="3"/>
      <c r="DBF23" s="3"/>
      <c r="DBG23" s="3"/>
      <c r="DBH23" s="3"/>
      <c r="DBI23" s="3"/>
      <c r="DBJ23" s="3"/>
      <c r="DBK23" s="3"/>
      <c r="DBL23" s="3"/>
      <c r="DBM23" s="3"/>
      <c r="DBN23" s="3"/>
      <c r="DBO23" s="3"/>
      <c r="DBP23" s="3"/>
      <c r="DBQ23" s="3"/>
      <c r="DBR23" s="3"/>
      <c r="DBS23" s="3"/>
      <c r="DBT23" s="3"/>
      <c r="DBU23" s="3"/>
      <c r="DBV23" s="3"/>
      <c r="DBW23" s="3"/>
      <c r="DBX23" s="3"/>
      <c r="DBY23" s="3"/>
      <c r="DBZ23" s="3"/>
      <c r="DCA23" s="3"/>
      <c r="DCB23" s="3"/>
      <c r="DCC23" s="3"/>
      <c r="DCD23" s="3"/>
      <c r="DCE23" s="3"/>
      <c r="DCF23" s="3"/>
      <c r="DCG23" s="3"/>
      <c r="DCH23" s="3"/>
      <c r="DCI23" s="3"/>
      <c r="DCJ23" s="3"/>
      <c r="DCK23" s="3"/>
      <c r="DCL23" s="3"/>
      <c r="DCM23" s="3"/>
      <c r="DCN23" s="3"/>
      <c r="DCO23" s="3"/>
      <c r="DCP23" s="3"/>
      <c r="DCQ23" s="3"/>
      <c r="DCR23" s="3"/>
      <c r="DCS23" s="3"/>
      <c r="DCT23" s="3"/>
      <c r="DCU23" s="3"/>
      <c r="DCV23" s="3"/>
      <c r="DCW23" s="3"/>
      <c r="DCX23" s="3"/>
      <c r="DCY23" s="3"/>
      <c r="DCZ23" s="3"/>
      <c r="DDA23" s="3"/>
      <c r="DDB23" s="3"/>
      <c r="DDC23" s="3"/>
      <c r="DDD23" s="3"/>
      <c r="DDE23" s="3"/>
      <c r="DDF23" s="3"/>
      <c r="DDG23" s="3"/>
      <c r="DDH23" s="3"/>
      <c r="DDI23" s="3"/>
      <c r="DDJ23" s="3"/>
      <c r="DDK23" s="3"/>
      <c r="DDL23" s="3"/>
      <c r="DDM23" s="3"/>
      <c r="DDN23" s="3"/>
      <c r="DDO23" s="3"/>
      <c r="DDP23" s="3"/>
      <c r="DDQ23" s="3"/>
      <c r="DDR23" s="3"/>
      <c r="DDS23" s="3"/>
      <c r="DDT23" s="3"/>
      <c r="DDU23" s="3"/>
      <c r="DDV23" s="3"/>
      <c r="DDW23" s="3"/>
      <c r="DDX23" s="3"/>
      <c r="DDY23" s="3"/>
      <c r="DDZ23" s="3"/>
      <c r="DEA23" s="3"/>
      <c r="DEB23" s="3"/>
      <c r="DEC23" s="3"/>
      <c r="DED23" s="3"/>
      <c r="DEE23" s="3"/>
      <c r="DEF23" s="3"/>
      <c r="DEG23" s="3"/>
      <c r="DEH23" s="3"/>
      <c r="DEI23" s="3"/>
      <c r="DEJ23" s="3"/>
      <c r="DEK23" s="3"/>
      <c r="DEL23" s="3"/>
      <c r="DEM23" s="3"/>
      <c r="DEN23" s="3"/>
      <c r="DEO23" s="3"/>
      <c r="DEP23" s="3"/>
      <c r="DEQ23" s="3"/>
      <c r="DER23" s="3"/>
      <c r="DES23" s="3"/>
      <c r="DET23" s="3"/>
      <c r="DEU23" s="3"/>
      <c r="DEV23" s="3"/>
      <c r="DEW23" s="3"/>
      <c r="DEX23" s="3"/>
      <c r="DEY23" s="3"/>
      <c r="DEZ23" s="3"/>
      <c r="DFA23" s="3"/>
      <c r="DFB23" s="3"/>
      <c r="DFC23" s="3"/>
      <c r="DFD23" s="3"/>
      <c r="DFE23" s="3"/>
      <c r="DFF23" s="3"/>
      <c r="DFG23" s="3"/>
      <c r="DFH23" s="3"/>
      <c r="DFI23" s="3"/>
      <c r="DFJ23" s="3"/>
      <c r="DFK23" s="3"/>
      <c r="DFL23" s="3"/>
      <c r="DFM23" s="3"/>
      <c r="DFN23" s="3"/>
      <c r="DFO23" s="3"/>
      <c r="DFP23" s="3"/>
      <c r="DFQ23" s="3"/>
      <c r="DFR23" s="3"/>
      <c r="DFS23" s="3"/>
      <c r="DFT23" s="3"/>
      <c r="DFU23" s="3"/>
      <c r="DFV23" s="3"/>
      <c r="DFW23" s="3"/>
      <c r="DFX23" s="3"/>
      <c r="DFY23" s="3"/>
      <c r="DFZ23" s="3"/>
      <c r="DGA23" s="3"/>
      <c r="DGB23" s="3"/>
      <c r="DGC23" s="3"/>
      <c r="DGD23" s="3"/>
      <c r="DGE23" s="3"/>
      <c r="DGF23" s="3"/>
      <c r="DGG23" s="3"/>
      <c r="DGH23" s="3"/>
      <c r="DGI23" s="3"/>
      <c r="DGJ23" s="3"/>
      <c r="DGK23" s="3"/>
      <c r="DGL23" s="3"/>
      <c r="DGM23" s="3"/>
      <c r="DGN23" s="3"/>
      <c r="DGO23" s="3"/>
      <c r="DGP23" s="3"/>
      <c r="DGQ23" s="3"/>
      <c r="DGR23" s="3"/>
      <c r="DGS23" s="3"/>
      <c r="DGT23" s="3"/>
      <c r="DGU23" s="3"/>
      <c r="DGV23" s="3"/>
      <c r="DGW23" s="3"/>
      <c r="DGX23" s="3"/>
      <c r="DGY23" s="3"/>
      <c r="DGZ23" s="3"/>
      <c r="DHA23" s="3"/>
      <c r="DHB23" s="3"/>
      <c r="DHC23" s="3"/>
      <c r="DHD23" s="3"/>
      <c r="DHE23" s="3"/>
      <c r="DHF23" s="3"/>
      <c r="DHG23" s="3"/>
      <c r="DHH23" s="3"/>
      <c r="DHI23" s="3"/>
      <c r="DHJ23" s="3"/>
      <c r="DHK23" s="3"/>
      <c r="DHL23" s="3"/>
      <c r="DHM23" s="3"/>
      <c r="DHN23" s="3"/>
      <c r="DHO23" s="3"/>
      <c r="DHP23" s="3"/>
      <c r="DHQ23" s="3"/>
      <c r="DHR23" s="3"/>
      <c r="DHS23" s="3"/>
      <c r="DHT23" s="3"/>
      <c r="DHU23" s="3"/>
      <c r="DHV23" s="3"/>
      <c r="DHW23" s="3"/>
      <c r="DHX23" s="3"/>
      <c r="DHY23" s="3"/>
      <c r="DHZ23" s="3"/>
      <c r="DIA23" s="3"/>
      <c r="DIB23" s="3"/>
      <c r="DIC23" s="3"/>
      <c r="DID23" s="3"/>
      <c r="DIE23" s="3"/>
      <c r="DIF23" s="3"/>
      <c r="DIG23" s="3"/>
      <c r="DIH23" s="3"/>
      <c r="DII23" s="3"/>
      <c r="DIJ23" s="3"/>
      <c r="DIK23" s="3"/>
      <c r="DIL23" s="3"/>
      <c r="DIM23" s="3"/>
      <c r="DIN23" s="3"/>
      <c r="DIO23" s="3"/>
      <c r="DIP23" s="3"/>
      <c r="DIQ23" s="3"/>
      <c r="DIR23" s="3"/>
      <c r="DIS23" s="3"/>
      <c r="DIT23" s="3"/>
      <c r="DIU23" s="3"/>
      <c r="DIV23" s="3"/>
      <c r="DIW23" s="3"/>
      <c r="DIX23" s="3"/>
      <c r="DIY23" s="3"/>
      <c r="DIZ23" s="3"/>
      <c r="DJA23" s="3"/>
      <c r="DJB23" s="3"/>
      <c r="DJC23" s="3"/>
      <c r="DJD23" s="3"/>
      <c r="DJE23" s="3"/>
      <c r="DJF23" s="3"/>
      <c r="DJG23" s="3"/>
      <c r="DJH23" s="3"/>
      <c r="DJI23" s="3"/>
      <c r="DJJ23" s="3"/>
      <c r="DJK23" s="3"/>
      <c r="DJL23" s="3"/>
      <c r="DJM23" s="3"/>
      <c r="DJN23" s="3"/>
      <c r="DJO23" s="3"/>
      <c r="DJP23" s="3"/>
      <c r="DJQ23" s="3"/>
      <c r="DJR23" s="3"/>
      <c r="DJS23" s="3"/>
      <c r="DJT23" s="3"/>
      <c r="DJU23" s="3"/>
      <c r="DJV23" s="3"/>
      <c r="DJW23" s="3"/>
      <c r="DJX23" s="3"/>
      <c r="DJY23" s="3"/>
      <c r="DJZ23" s="3"/>
      <c r="DKA23" s="3"/>
      <c r="DKB23" s="3"/>
      <c r="DKC23" s="3"/>
      <c r="DKD23" s="3"/>
      <c r="DKE23" s="3"/>
      <c r="DKF23" s="3"/>
      <c r="DKG23" s="3"/>
      <c r="DKH23" s="3"/>
      <c r="DKI23" s="3"/>
      <c r="DKJ23" s="3"/>
      <c r="DKK23" s="3"/>
      <c r="DKL23" s="3"/>
      <c r="DKM23" s="3"/>
      <c r="DKN23" s="3"/>
      <c r="DKO23" s="3"/>
      <c r="DKP23" s="3"/>
      <c r="DKQ23" s="3"/>
      <c r="DKR23" s="3"/>
      <c r="DKS23" s="3"/>
      <c r="DKT23" s="3"/>
      <c r="DKU23" s="3"/>
      <c r="DKV23" s="3"/>
      <c r="DKW23" s="3"/>
      <c r="DKX23" s="3"/>
      <c r="DKY23" s="3"/>
      <c r="DKZ23" s="3"/>
      <c r="DLA23" s="3"/>
      <c r="DLB23" s="3"/>
      <c r="DLC23" s="3"/>
      <c r="DLD23" s="3"/>
      <c r="DLE23" s="3"/>
      <c r="DLF23" s="3"/>
      <c r="DLG23" s="3"/>
      <c r="DLH23" s="3"/>
      <c r="DLI23" s="3"/>
      <c r="DLJ23" s="3"/>
      <c r="DLK23" s="3"/>
      <c r="DLL23" s="3"/>
      <c r="DLM23" s="3"/>
      <c r="DLN23" s="3"/>
      <c r="DLO23" s="3"/>
      <c r="DLP23" s="3"/>
      <c r="DLQ23" s="3"/>
      <c r="DLR23" s="3"/>
      <c r="DLS23" s="3"/>
      <c r="DLT23" s="3"/>
      <c r="DLU23" s="3"/>
      <c r="DLV23" s="3"/>
      <c r="DLW23" s="3"/>
      <c r="DLX23" s="3"/>
      <c r="DLY23" s="3"/>
      <c r="DLZ23" s="3"/>
      <c r="DMA23" s="3"/>
      <c r="DMB23" s="3"/>
      <c r="DMC23" s="3"/>
      <c r="DMD23" s="3"/>
      <c r="DME23" s="3"/>
      <c r="DMF23" s="3"/>
      <c r="DMG23" s="3"/>
      <c r="DMH23" s="3"/>
      <c r="DMI23" s="3"/>
      <c r="DMJ23" s="3"/>
      <c r="DMK23" s="3"/>
      <c r="DML23" s="3"/>
      <c r="DMM23" s="3"/>
      <c r="DMN23" s="3"/>
      <c r="DMO23" s="3"/>
      <c r="DMP23" s="3"/>
      <c r="DMQ23" s="3"/>
      <c r="DMR23" s="3"/>
      <c r="DMS23" s="3"/>
      <c r="DMT23" s="3"/>
      <c r="DMU23" s="3"/>
      <c r="DMV23" s="3"/>
      <c r="DMW23" s="3"/>
      <c r="DMX23" s="3"/>
      <c r="DMY23" s="3"/>
      <c r="DMZ23" s="3"/>
      <c r="DNA23" s="3"/>
      <c r="DNB23" s="3"/>
      <c r="DNC23" s="3"/>
      <c r="DND23" s="3"/>
      <c r="DNE23" s="3"/>
      <c r="DNF23" s="3"/>
      <c r="DNG23" s="3"/>
      <c r="DNH23" s="3"/>
      <c r="DNI23" s="3"/>
      <c r="DNJ23" s="3"/>
      <c r="DNK23" s="3"/>
      <c r="DNL23" s="3"/>
      <c r="DNM23" s="3"/>
      <c r="DNN23" s="3"/>
      <c r="DNO23" s="3"/>
      <c r="DNP23" s="3"/>
      <c r="DNQ23" s="3"/>
      <c r="DNR23" s="3"/>
      <c r="DNS23" s="3"/>
      <c r="DNT23" s="3"/>
      <c r="DNU23" s="3"/>
      <c r="DNV23" s="3"/>
      <c r="DNW23" s="3"/>
      <c r="DNX23" s="3"/>
      <c r="DNY23" s="3"/>
      <c r="DNZ23" s="3"/>
      <c r="DOA23" s="3"/>
      <c r="DOB23" s="3"/>
      <c r="DOC23" s="3"/>
      <c r="DOD23" s="3"/>
      <c r="DOE23" s="3"/>
      <c r="DOF23" s="3"/>
      <c r="DOG23" s="3"/>
      <c r="DOH23" s="3"/>
      <c r="DOI23" s="3"/>
      <c r="DOJ23" s="3"/>
      <c r="DOK23" s="3"/>
      <c r="DOL23" s="3"/>
      <c r="DOM23" s="3"/>
      <c r="DON23" s="3"/>
      <c r="DOO23" s="3"/>
      <c r="DOP23" s="3"/>
      <c r="DOQ23" s="3"/>
      <c r="DOR23" s="3"/>
      <c r="DOS23" s="3"/>
      <c r="DOT23" s="3"/>
      <c r="DOU23" s="3"/>
      <c r="DOV23" s="3"/>
      <c r="DOW23" s="3"/>
      <c r="DOX23" s="3"/>
      <c r="DOY23" s="3"/>
      <c r="DOZ23" s="3"/>
      <c r="DPA23" s="3"/>
      <c r="DPB23" s="3"/>
      <c r="DPC23" s="3"/>
      <c r="DPD23" s="3"/>
      <c r="DPE23" s="3"/>
      <c r="DPF23" s="3"/>
      <c r="DPG23" s="3"/>
      <c r="DPH23" s="3"/>
      <c r="DPI23" s="3"/>
      <c r="DPJ23" s="3"/>
      <c r="DPK23" s="3"/>
      <c r="DPL23" s="3"/>
      <c r="DPM23" s="3"/>
      <c r="DPN23" s="3"/>
      <c r="DPO23" s="3"/>
      <c r="DPP23" s="3"/>
      <c r="DPQ23" s="3"/>
      <c r="DPR23" s="3"/>
      <c r="DPS23" s="3"/>
      <c r="DPT23" s="3"/>
      <c r="DPU23" s="3"/>
      <c r="DPV23" s="3"/>
      <c r="DPW23" s="3"/>
      <c r="DPX23" s="3"/>
      <c r="DPY23" s="3"/>
      <c r="DPZ23" s="3"/>
      <c r="DQA23" s="3"/>
      <c r="DQB23" s="3"/>
      <c r="DQC23" s="3"/>
      <c r="DQD23" s="3"/>
      <c r="DQE23" s="3"/>
      <c r="DQF23" s="3"/>
      <c r="DQG23" s="3"/>
      <c r="DQH23" s="3"/>
      <c r="DQI23" s="3"/>
      <c r="DQJ23" s="3"/>
      <c r="DQK23" s="3"/>
      <c r="DQL23" s="3"/>
      <c r="DQM23" s="3"/>
      <c r="DQN23" s="3"/>
      <c r="DQO23" s="3"/>
      <c r="DQP23" s="3"/>
      <c r="DQQ23" s="3"/>
      <c r="DQR23" s="3"/>
      <c r="DQS23" s="3"/>
      <c r="DQT23" s="3"/>
      <c r="DQU23" s="3"/>
      <c r="DQV23" s="3"/>
      <c r="DQW23" s="3"/>
      <c r="DQX23" s="3"/>
      <c r="DQY23" s="3"/>
      <c r="DQZ23" s="3"/>
      <c r="DRA23" s="3"/>
      <c r="DRB23" s="3"/>
      <c r="DRC23" s="3"/>
      <c r="DRD23" s="3"/>
      <c r="DRE23" s="3"/>
      <c r="DRF23" s="3"/>
      <c r="DRG23" s="3"/>
      <c r="DRH23" s="3"/>
      <c r="DRI23" s="3"/>
      <c r="DRJ23" s="3"/>
      <c r="DRK23" s="3"/>
      <c r="DRL23" s="3"/>
      <c r="DRM23" s="3"/>
      <c r="DRN23" s="3"/>
      <c r="DRO23" s="3"/>
      <c r="DRP23" s="3"/>
      <c r="DRQ23" s="3"/>
      <c r="DRR23" s="3"/>
      <c r="DRS23" s="3"/>
      <c r="DRT23" s="3"/>
      <c r="DRU23" s="3"/>
      <c r="DRV23" s="3"/>
      <c r="DRW23" s="3"/>
      <c r="DRX23" s="3"/>
      <c r="DRY23" s="3"/>
      <c r="DRZ23" s="3"/>
      <c r="DSA23" s="3"/>
      <c r="DSB23" s="3"/>
      <c r="DSC23" s="3"/>
      <c r="DSD23" s="3"/>
      <c r="DSE23" s="3"/>
      <c r="DSF23" s="3"/>
      <c r="DSG23" s="3"/>
      <c r="DSH23" s="3"/>
      <c r="DSI23" s="3"/>
      <c r="DSJ23" s="3"/>
      <c r="DSK23" s="3"/>
      <c r="DSL23" s="3"/>
      <c r="DSM23" s="3"/>
      <c r="DSN23" s="3"/>
      <c r="DSO23" s="3"/>
      <c r="DSP23" s="3"/>
      <c r="DSQ23" s="3"/>
      <c r="DSR23" s="3"/>
      <c r="DSS23" s="3"/>
      <c r="DST23" s="3"/>
      <c r="DSU23" s="3"/>
      <c r="DSV23" s="3"/>
      <c r="DSW23" s="3"/>
      <c r="DSX23" s="3"/>
      <c r="DSY23" s="3"/>
      <c r="DSZ23" s="3"/>
      <c r="DTA23" s="3"/>
      <c r="DTB23" s="3"/>
      <c r="DTC23" s="3"/>
      <c r="DTD23" s="3"/>
      <c r="DTE23" s="3"/>
      <c r="DTF23" s="3"/>
      <c r="DTG23" s="3"/>
      <c r="DTH23" s="3"/>
      <c r="DTI23" s="3"/>
      <c r="DTJ23" s="3"/>
      <c r="DTK23" s="3"/>
      <c r="DTL23" s="3"/>
      <c r="DTM23" s="3"/>
      <c r="DTN23" s="3"/>
      <c r="DTO23" s="3"/>
      <c r="DTP23" s="3"/>
      <c r="DTQ23" s="3"/>
      <c r="DTR23" s="3"/>
      <c r="DTS23" s="3"/>
      <c r="DTT23" s="3"/>
      <c r="DTU23" s="3"/>
      <c r="DTV23" s="3"/>
      <c r="DTW23" s="3"/>
      <c r="DTX23" s="3"/>
      <c r="DTY23" s="3"/>
      <c r="DTZ23" s="3"/>
      <c r="DUA23" s="3"/>
      <c r="DUB23" s="3"/>
      <c r="DUC23" s="3"/>
      <c r="DUD23" s="3"/>
      <c r="DUE23" s="3"/>
      <c r="DUF23" s="3"/>
      <c r="DUG23" s="3"/>
      <c r="DUH23" s="3"/>
      <c r="DUI23" s="3"/>
      <c r="DUJ23" s="3"/>
      <c r="DUK23" s="3"/>
      <c r="DUL23" s="3"/>
      <c r="DUM23" s="3"/>
      <c r="DUN23" s="3"/>
      <c r="DUO23" s="3"/>
      <c r="DUP23" s="3"/>
      <c r="DUQ23" s="3"/>
      <c r="DUR23" s="3"/>
      <c r="DUS23" s="3"/>
      <c r="DUT23" s="3"/>
      <c r="DUU23" s="3"/>
      <c r="DUV23" s="3"/>
      <c r="DUW23" s="3"/>
      <c r="DUX23" s="3"/>
      <c r="DUY23" s="3"/>
      <c r="DUZ23" s="3"/>
      <c r="DVA23" s="3"/>
      <c r="DVB23" s="3"/>
      <c r="DVC23" s="3"/>
      <c r="DVD23" s="3"/>
      <c r="DVE23" s="3"/>
      <c r="DVF23" s="3"/>
      <c r="DVG23" s="3"/>
      <c r="DVH23" s="3"/>
      <c r="DVI23" s="3"/>
      <c r="DVJ23" s="3"/>
      <c r="DVK23" s="3"/>
      <c r="DVL23" s="3"/>
      <c r="DVM23" s="3"/>
      <c r="DVN23" s="3"/>
      <c r="DVO23" s="3"/>
      <c r="DVP23" s="3"/>
      <c r="DVQ23" s="3"/>
      <c r="DVR23" s="3"/>
      <c r="DVS23" s="3"/>
      <c r="DVT23" s="3"/>
      <c r="DVU23" s="3"/>
      <c r="DVV23" s="3"/>
      <c r="DVW23" s="3"/>
      <c r="DVX23" s="3"/>
      <c r="DVY23" s="3"/>
      <c r="DVZ23" s="3"/>
      <c r="DWA23" s="3"/>
      <c r="DWB23" s="3"/>
      <c r="DWC23" s="3"/>
      <c r="DWD23" s="3"/>
      <c r="DWE23" s="3"/>
      <c r="DWF23" s="3"/>
      <c r="DWG23" s="3"/>
      <c r="DWH23" s="3"/>
      <c r="DWI23" s="3"/>
      <c r="DWJ23" s="3"/>
      <c r="DWK23" s="3"/>
      <c r="DWL23" s="3"/>
      <c r="DWM23" s="3"/>
      <c r="DWN23" s="3"/>
      <c r="DWO23" s="3"/>
      <c r="DWP23" s="3"/>
      <c r="DWQ23" s="3"/>
      <c r="DWR23" s="3"/>
      <c r="DWS23" s="3"/>
      <c r="DWT23" s="3"/>
      <c r="DWU23" s="3"/>
      <c r="DWV23" s="3"/>
      <c r="DWW23" s="3"/>
      <c r="DWX23" s="3"/>
      <c r="DWY23" s="3"/>
      <c r="DWZ23" s="3"/>
      <c r="DXA23" s="3"/>
      <c r="DXB23" s="3"/>
      <c r="DXC23" s="3"/>
      <c r="DXD23" s="3"/>
      <c r="DXE23" s="3"/>
      <c r="DXF23" s="3"/>
      <c r="DXG23" s="3"/>
      <c r="DXH23" s="3"/>
      <c r="DXI23" s="3"/>
      <c r="DXJ23" s="3"/>
      <c r="DXK23" s="3"/>
      <c r="DXL23" s="3"/>
      <c r="DXM23" s="3"/>
      <c r="DXN23" s="3"/>
      <c r="DXO23" s="3"/>
      <c r="DXP23" s="3"/>
      <c r="DXQ23" s="3"/>
      <c r="DXR23" s="3"/>
      <c r="DXS23" s="3"/>
      <c r="DXT23" s="3"/>
      <c r="DXU23" s="3"/>
      <c r="DXV23" s="3"/>
      <c r="DXW23" s="3"/>
      <c r="DXX23" s="3"/>
      <c r="DXY23" s="3"/>
      <c r="DXZ23" s="3"/>
      <c r="DYA23" s="3"/>
      <c r="DYB23" s="3"/>
      <c r="DYC23" s="3"/>
      <c r="DYD23" s="3"/>
      <c r="DYE23" s="3"/>
      <c r="DYF23" s="3"/>
      <c r="DYG23" s="3"/>
      <c r="DYH23" s="3"/>
      <c r="DYI23" s="3"/>
      <c r="DYJ23" s="3"/>
      <c r="DYK23" s="3"/>
      <c r="DYL23" s="3"/>
      <c r="DYM23" s="3"/>
      <c r="DYN23" s="3"/>
      <c r="DYO23" s="3"/>
      <c r="DYP23" s="3"/>
      <c r="DYQ23" s="3"/>
      <c r="DYR23" s="3"/>
      <c r="DYS23" s="3"/>
      <c r="DYT23" s="3"/>
      <c r="DYU23" s="3"/>
      <c r="DYV23" s="3"/>
      <c r="DYW23" s="3"/>
      <c r="DYX23" s="3"/>
      <c r="DYY23" s="3"/>
      <c r="DYZ23" s="3"/>
      <c r="DZA23" s="3"/>
      <c r="DZB23" s="3"/>
      <c r="DZC23" s="3"/>
      <c r="DZD23" s="3"/>
      <c r="DZE23" s="3"/>
      <c r="DZF23" s="3"/>
      <c r="DZG23" s="3"/>
      <c r="DZH23" s="3"/>
      <c r="DZI23" s="3"/>
      <c r="DZJ23" s="3"/>
      <c r="DZK23" s="3"/>
      <c r="DZL23" s="3"/>
      <c r="DZM23" s="3"/>
      <c r="DZN23" s="3"/>
      <c r="DZO23" s="3"/>
      <c r="DZP23" s="3"/>
      <c r="DZQ23" s="3"/>
      <c r="DZR23" s="3"/>
      <c r="DZS23" s="3"/>
      <c r="DZT23" s="3"/>
      <c r="DZU23" s="3"/>
      <c r="DZV23" s="3"/>
      <c r="DZW23" s="3"/>
      <c r="DZX23" s="3"/>
      <c r="DZY23" s="3"/>
      <c r="DZZ23" s="3"/>
      <c r="EAA23" s="3"/>
      <c r="EAB23" s="3"/>
      <c r="EAC23" s="3"/>
      <c r="EAD23" s="3"/>
      <c r="EAE23" s="3"/>
      <c r="EAF23" s="3"/>
      <c r="EAG23" s="3"/>
      <c r="EAH23" s="3"/>
      <c r="EAI23" s="3"/>
      <c r="EAJ23" s="3"/>
      <c r="EAK23" s="3"/>
      <c r="EAL23" s="3"/>
      <c r="EAM23" s="3"/>
      <c r="EAN23" s="3"/>
      <c r="EAO23" s="3"/>
      <c r="EAP23" s="3"/>
      <c r="EAQ23" s="3"/>
      <c r="EAR23" s="3"/>
      <c r="EAS23" s="3"/>
      <c r="EAT23" s="3"/>
      <c r="EAU23" s="3"/>
      <c r="EAV23" s="3"/>
      <c r="EAW23" s="3"/>
      <c r="EAX23" s="3"/>
      <c r="EAY23" s="3"/>
      <c r="EAZ23" s="3"/>
      <c r="EBA23" s="3"/>
      <c r="EBB23" s="3"/>
      <c r="EBC23" s="3"/>
      <c r="EBD23" s="3"/>
      <c r="EBE23" s="3"/>
      <c r="EBF23" s="3"/>
      <c r="EBG23" s="3"/>
      <c r="EBH23" s="3"/>
      <c r="EBI23" s="3"/>
      <c r="EBJ23" s="3"/>
      <c r="EBK23" s="3"/>
      <c r="EBL23" s="3"/>
      <c r="EBM23" s="3"/>
      <c r="EBN23" s="3"/>
      <c r="EBO23" s="3"/>
      <c r="EBP23" s="3"/>
      <c r="EBQ23" s="3"/>
      <c r="EBR23" s="3"/>
      <c r="EBS23" s="3"/>
      <c r="EBT23" s="3"/>
      <c r="EBU23" s="3"/>
      <c r="EBV23" s="3"/>
      <c r="EBW23" s="3"/>
      <c r="EBX23" s="3"/>
      <c r="EBY23" s="3"/>
      <c r="EBZ23" s="3"/>
      <c r="ECA23" s="3"/>
      <c r="ECB23" s="3"/>
      <c r="ECC23" s="3"/>
      <c r="ECD23" s="3"/>
      <c r="ECE23" s="3"/>
      <c r="ECF23" s="3"/>
      <c r="ECG23" s="3"/>
      <c r="ECH23" s="3"/>
      <c r="ECI23" s="3"/>
      <c r="ECJ23" s="3"/>
      <c r="ECK23" s="3"/>
      <c r="ECL23" s="3"/>
      <c r="ECM23" s="3"/>
      <c r="ECN23" s="3"/>
      <c r="ECO23" s="3"/>
      <c r="ECP23" s="3"/>
      <c r="ECQ23" s="3"/>
      <c r="ECR23" s="3"/>
      <c r="ECS23" s="3"/>
      <c r="ECT23" s="3"/>
      <c r="ECU23" s="3"/>
      <c r="ECV23" s="3"/>
      <c r="ECW23" s="3"/>
      <c r="ECX23" s="3"/>
      <c r="ECY23" s="3"/>
      <c r="ECZ23" s="3"/>
      <c r="EDA23" s="3"/>
      <c r="EDB23" s="3"/>
      <c r="EDC23" s="3"/>
      <c r="EDD23" s="3"/>
      <c r="EDE23" s="3"/>
      <c r="EDF23" s="3"/>
      <c r="EDG23" s="3"/>
      <c r="EDH23" s="3"/>
      <c r="EDI23" s="3"/>
      <c r="EDJ23" s="3"/>
      <c r="EDK23" s="3"/>
      <c r="EDL23" s="3"/>
      <c r="EDM23" s="3"/>
      <c r="EDN23" s="3"/>
      <c r="EDO23" s="3"/>
      <c r="EDP23" s="3"/>
      <c r="EDQ23" s="3"/>
      <c r="EDR23" s="3"/>
      <c r="EDS23" s="3"/>
      <c r="EDT23" s="3"/>
      <c r="EDU23" s="3"/>
      <c r="EDV23" s="3"/>
      <c r="EDW23" s="3"/>
      <c r="EDX23" s="3"/>
      <c r="EDY23" s="3"/>
      <c r="EDZ23" s="3"/>
      <c r="EEA23" s="3"/>
      <c r="EEB23" s="3"/>
      <c r="EEC23" s="3"/>
      <c r="EED23" s="3"/>
      <c r="EEE23" s="3"/>
      <c r="EEF23" s="3"/>
      <c r="EEG23" s="3"/>
      <c r="EEH23" s="3"/>
      <c r="EEI23" s="3"/>
      <c r="EEJ23" s="3"/>
      <c r="EEK23" s="3"/>
      <c r="EEL23" s="3"/>
      <c r="EEM23" s="3"/>
      <c r="EEN23" s="3"/>
      <c r="EEO23" s="3"/>
      <c r="EEP23" s="3"/>
      <c r="EEQ23" s="3"/>
      <c r="EER23" s="3"/>
      <c r="EES23" s="3"/>
      <c r="EET23" s="3"/>
      <c r="EEU23" s="3"/>
      <c r="EEV23" s="3"/>
      <c r="EEW23" s="3"/>
      <c r="EEX23" s="3"/>
      <c r="EEY23" s="3"/>
      <c r="EEZ23" s="3"/>
      <c r="EFA23" s="3"/>
      <c r="EFB23" s="3"/>
      <c r="EFC23" s="3"/>
      <c r="EFD23" s="3"/>
      <c r="EFE23" s="3"/>
      <c r="EFF23" s="3"/>
      <c r="EFG23" s="3"/>
      <c r="EFH23" s="3"/>
      <c r="EFI23" s="3"/>
      <c r="EFJ23" s="3"/>
      <c r="EFK23" s="3"/>
      <c r="EFL23" s="3"/>
      <c r="EFM23" s="3"/>
      <c r="EFN23" s="3"/>
      <c r="EFO23" s="3"/>
      <c r="EFP23" s="3"/>
      <c r="EFQ23" s="3"/>
      <c r="EFR23" s="3"/>
      <c r="EFS23" s="3"/>
      <c r="EFT23" s="3"/>
      <c r="EFU23" s="3"/>
      <c r="EFV23" s="3"/>
      <c r="EFW23" s="3"/>
      <c r="EFX23" s="3"/>
      <c r="EFY23" s="3"/>
      <c r="EFZ23" s="3"/>
      <c r="EGA23" s="3"/>
      <c r="EGB23" s="3"/>
      <c r="EGC23" s="3"/>
      <c r="EGD23" s="3"/>
      <c r="EGE23" s="3"/>
      <c r="EGF23" s="3"/>
      <c r="EGG23" s="3"/>
      <c r="EGH23" s="3"/>
      <c r="EGI23" s="3"/>
      <c r="EGJ23" s="3"/>
      <c r="EGK23" s="3"/>
      <c r="EGL23" s="3"/>
      <c r="EGM23" s="3"/>
      <c r="EGN23" s="3"/>
      <c r="EGO23" s="3"/>
      <c r="EGP23" s="3"/>
      <c r="EGQ23" s="3"/>
      <c r="EGR23" s="3"/>
      <c r="EGS23" s="3"/>
      <c r="EGT23" s="3"/>
      <c r="EGU23" s="3"/>
      <c r="EGV23" s="3"/>
      <c r="EGW23" s="3"/>
      <c r="EGX23" s="3"/>
      <c r="EGY23" s="3"/>
      <c r="EGZ23" s="3"/>
      <c r="EHA23" s="3"/>
      <c r="EHB23" s="3"/>
      <c r="EHC23" s="3"/>
      <c r="EHD23" s="3"/>
      <c r="EHE23" s="3"/>
      <c r="EHF23" s="3"/>
      <c r="EHG23" s="3"/>
      <c r="EHH23" s="3"/>
      <c r="EHI23" s="3"/>
      <c r="EHJ23" s="3"/>
      <c r="EHK23" s="3"/>
      <c r="EHL23" s="3"/>
      <c r="EHM23" s="3"/>
      <c r="EHN23" s="3"/>
      <c r="EHO23" s="3"/>
      <c r="EHP23" s="3"/>
      <c r="EHQ23" s="3"/>
      <c r="EHR23" s="3"/>
      <c r="EHS23" s="3"/>
      <c r="EHT23" s="3"/>
      <c r="EHU23" s="3"/>
      <c r="EHV23" s="3"/>
      <c r="EHW23" s="3"/>
      <c r="EHX23" s="3"/>
      <c r="EHY23" s="3"/>
      <c r="EHZ23" s="3"/>
      <c r="EIA23" s="3"/>
      <c r="EIB23" s="3"/>
      <c r="EIC23" s="3"/>
      <c r="EID23" s="3"/>
      <c r="EIE23" s="3"/>
      <c r="EIF23" s="3"/>
      <c r="EIG23" s="3"/>
      <c r="EIH23" s="3"/>
      <c r="EII23" s="3"/>
      <c r="EIJ23" s="3"/>
      <c r="EIK23" s="3"/>
      <c r="EIL23" s="3"/>
      <c r="EIM23" s="3"/>
      <c r="EIN23" s="3"/>
      <c r="EIO23" s="3"/>
      <c r="EIP23" s="3"/>
      <c r="EIQ23" s="3"/>
      <c r="EIR23" s="3"/>
      <c r="EIS23" s="3"/>
      <c r="EIT23" s="3"/>
      <c r="EIU23" s="3"/>
      <c r="EIV23" s="3"/>
      <c r="EIW23" s="3"/>
      <c r="EIX23" s="3"/>
      <c r="EIY23" s="3"/>
      <c r="EIZ23" s="3"/>
      <c r="EJA23" s="3"/>
      <c r="EJB23" s="3"/>
      <c r="EJC23" s="3"/>
      <c r="EJD23" s="3"/>
      <c r="EJE23" s="3"/>
      <c r="EJF23" s="3"/>
      <c r="EJG23" s="3"/>
      <c r="EJH23" s="3"/>
      <c r="EJI23" s="3"/>
      <c r="EJJ23" s="3"/>
      <c r="EJK23" s="3"/>
      <c r="EJL23" s="3"/>
      <c r="EJM23" s="3"/>
      <c r="EJN23" s="3"/>
      <c r="EJO23" s="3"/>
      <c r="EJP23" s="3"/>
      <c r="EJQ23" s="3"/>
      <c r="EJR23" s="3"/>
      <c r="EJS23" s="3"/>
      <c r="EJT23" s="3"/>
      <c r="EJU23" s="3"/>
      <c r="EJV23" s="3"/>
      <c r="EJW23" s="3"/>
      <c r="EJX23" s="3"/>
      <c r="EJY23" s="3"/>
      <c r="EJZ23" s="3"/>
      <c r="EKA23" s="3"/>
      <c r="EKB23" s="3"/>
      <c r="EKC23" s="3"/>
      <c r="EKD23" s="3"/>
      <c r="EKE23" s="3"/>
      <c r="EKF23" s="3"/>
      <c r="EKG23" s="3"/>
      <c r="EKH23" s="3"/>
      <c r="EKI23" s="3"/>
      <c r="EKJ23" s="3"/>
      <c r="EKK23" s="3"/>
      <c r="EKL23" s="3"/>
      <c r="EKM23" s="3"/>
      <c r="EKN23" s="3"/>
      <c r="EKO23" s="3"/>
      <c r="EKP23" s="3"/>
      <c r="EKQ23" s="3"/>
      <c r="EKR23" s="3"/>
      <c r="EKS23" s="3"/>
      <c r="EKT23" s="3"/>
      <c r="EKU23" s="3"/>
      <c r="EKV23" s="3"/>
      <c r="EKW23" s="3"/>
      <c r="EKX23" s="3"/>
      <c r="EKY23" s="3"/>
      <c r="EKZ23" s="3"/>
      <c r="ELA23" s="3"/>
      <c r="ELB23" s="3"/>
      <c r="ELC23" s="3"/>
      <c r="ELD23" s="3"/>
      <c r="ELE23" s="3"/>
      <c r="ELF23" s="3"/>
      <c r="ELG23" s="3"/>
      <c r="ELH23" s="3"/>
      <c r="ELI23" s="3"/>
      <c r="ELJ23" s="3"/>
      <c r="ELK23" s="3"/>
      <c r="ELL23" s="3"/>
      <c r="ELM23" s="3"/>
      <c r="ELN23" s="3"/>
      <c r="ELO23" s="3"/>
      <c r="ELP23" s="3"/>
      <c r="ELQ23" s="3"/>
      <c r="ELR23" s="3"/>
      <c r="ELS23" s="3"/>
      <c r="ELT23" s="3"/>
      <c r="ELU23" s="3"/>
      <c r="ELV23" s="3"/>
      <c r="ELW23" s="3"/>
      <c r="ELX23" s="3"/>
      <c r="ELY23" s="3"/>
      <c r="ELZ23" s="3"/>
      <c r="EMA23" s="3"/>
      <c r="EMB23" s="3"/>
      <c r="EMC23" s="3"/>
      <c r="EMD23" s="3"/>
      <c r="EME23" s="3"/>
      <c r="EMF23" s="3"/>
      <c r="EMG23" s="3"/>
      <c r="EMH23" s="3"/>
      <c r="EMI23" s="3"/>
      <c r="EMJ23" s="3"/>
      <c r="EMK23" s="3"/>
      <c r="EML23" s="3"/>
      <c r="EMM23" s="3"/>
      <c r="EMN23" s="3"/>
      <c r="EMO23" s="3"/>
      <c r="EMP23" s="3"/>
      <c r="EMQ23" s="3"/>
      <c r="EMR23" s="3"/>
      <c r="EMS23" s="3"/>
      <c r="EMT23" s="3"/>
      <c r="EMU23" s="3"/>
      <c r="EMV23" s="3"/>
      <c r="EMW23" s="3"/>
      <c r="EMX23" s="3"/>
      <c r="EMY23" s="3"/>
      <c r="EMZ23" s="3"/>
      <c r="ENA23" s="3"/>
      <c r="ENB23" s="3"/>
      <c r="ENC23" s="3"/>
      <c r="END23" s="3"/>
      <c r="ENE23" s="3"/>
      <c r="ENF23" s="3"/>
      <c r="ENG23" s="3"/>
      <c r="ENH23" s="3"/>
      <c r="ENI23" s="3"/>
      <c r="ENJ23" s="3"/>
      <c r="ENK23" s="3"/>
      <c r="ENL23" s="3"/>
      <c r="ENM23" s="3"/>
      <c r="ENN23" s="3"/>
      <c r="ENO23" s="3"/>
      <c r="ENP23" s="3"/>
      <c r="ENQ23" s="3"/>
      <c r="ENR23" s="3"/>
      <c r="ENS23" s="3"/>
      <c r="ENT23" s="3"/>
      <c r="ENU23" s="3"/>
      <c r="ENV23" s="3"/>
      <c r="ENW23" s="3"/>
      <c r="ENX23" s="3"/>
      <c r="ENY23" s="3"/>
      <c r="ENZ23" s="3"/>
      <c r="EOA23" s="3"/>
      <c r="EOB23" s="3"/>
      <c r="EOC23" s="3"/>
      <c r="EOD23" s="3"/>
      <c r="EOE23" s="3"/>
      <c r="EOF23" s="3"/>
      <c r="EOG23" s="3"/>
      <c r="EOH23" s="3"/>
      <c r="EOI23" s="3"/>
      <c r="EOJ23" s="3"/>
      <c r="EOK23" s="3"/>
      <c r="EOL23" s="3"/>
      <c r="EOM23" s="3"/>
      <c r="EON23" s="3"/>
      <c r="EOO23" s="3"/>
      <c r="EOP23" s="3"/>
      <c r="EOQ23" s="3"/>
      <c r="EOR23" s="3"/>
      <c r="EOS23" s="3"/>
      <c r="EOT23" s="3"/>
      <c r="EOU23" s="3"/>
      <c r="EOV23" s="3"/>
      <c r="EOW23" s="3"/>
      <c r="EOX23" s="3"/>
      <c r="EOY23" s="3"/>
      <c r="EOZ23" s="3"/>
      <c r="EPA23" s="3"/>
      <c r="EPB23" s="3"/>
      <c r="EPC23" s="3"/>
      <c r="EPD23" s="3"/>
      <c r="EPE23" s="3"/>
      <c r="EPF23" s="3"/>
      <c r="EPG23" s="3"/>
      <c r="EPH23" s="3"/>
      <c r="EPI23" s="3"/>
      <c r="EPJ23" s="3"/>
      <c r="EPK23" s="3"/>
      <c r="EPL23" s="3"/>
      <c r="EPM23" s="3"/>
      <c r="EPN23" s="3"/>
      <c r="EPO23" s="3"/>
      <c r="EPP23" s="3"/>
      <c r="EPQ23" s="3"/>
      <c r="EPR23" s="3"/>
      <c r="EPS23" s="3"/>
      <c r="EPT23" s="3"/>
      <c r="EPU23" s="3"/>
      <c r="EPV23" s="3"/>
      <c r="EPW23" s="3"/>
      <c r="EPX23" s="3"/>
      <c r="EPY23" s="3"/>
      <c r="EPZ23" s="3"/>
      <c r="EQA23" s="3"/>
      <c r="EQB23" s="3"/>
      <c r="EQC23" s="3"/>
      <c r="EQD23" s="3"/>
      <c r="EQE23" s="3"/>
      <c r="EQF23" s="3"/>
      <c r="EQG23" s="3"/>
      <c r="EQH23" s="3"/>
      <c r="EQI23" s="3"/>
      <c r="EQJ23" s="3"/>
      <c r="EQK23" s="3"/>
      <c r="EQL23" s="3"/>
      <c r="EQM23" s="3"/>
      <c r="EQN23" s="3"/>
      <c r="EQO23" s="3"/>
      <c r="EQP23" s="3"/>
      <c r="EQQ23" s="3"/>
      <c r="EQR23" s="3"/>
      <c r="EQS23" s="3"/>
      <c r="EQT23" s="3"/>
      <c r="EQU23" s="3"/>
      <c r="EQV23" s="3"/>
      <c r="EQW23" s="3"/>
      <c r="EQX23" s="3"/>
      <c r="EQY23" s="3"/>
      <c r="EQZ23" s="3"/>
      <c r="ERA23" s="3"/>
      <c r="ERB23" s="3"/>
      <c r="ERC23" s="3"/>
      <c r="ERD23" s="3"/>
      <c r="ERE23" s="3"/>
      <c r="ERF23" s="3"/>
      <c r="ERG23" s="3"/>
      <c r="ERH23" s="3"/>
      <c r="ERI23" s="3"/>
      <c r="ERJ23" s="3"/>
      <c r="ERK23" s="3"/>
      <c r="ERL23" s="3"/>
      <c r="ERM23" s="3"/>
      <c r="ERN23" s="3"/>
      <c r="ERO23" s="3"/>
      <c r="ERP23" s="3"/>
      <c r="ERQ23" s="3"/>
      <c r="ERR23" s="3"/>
      <c r="ERS23" s="3"/>
      <c r="ERT23" s="3"/>
      <c r="ERU23" s="3"/>
      <c r="ERV23" s="3"/>
      <c r="ERW23" s="3"/>
      <c r="ERX23" s="3"/>
      <c r="ERY23" s="3"/>
      <c r="ERZ23" s="3"/>
      <c r="ESA23" s="3"/>
      <c r="ESB23" s="3"/>
      <c r="ESC23" s="3"/>
      <c r="ESD23" s="3"/>
      <c r="ESE23" s="3"/>
      <c r="ESF23" s="3"/>
      <c r="ESG23" s="3"/>
      <c r="ESH23" s="3"/>
      <c r="ESI23" s="3"/>
      <c r="ESJ23" s="3"/>
      <c r="ESK23" s="3"/>
      <c r="ESL23" s="3"/>
      <c r="ESM23" s="3"/>
      <c r="ESN23" s="3"/>
      <c r="ESO23" s="3"/>
      <c r="ESP23" s="3"/>
      <c r="ESQ23" s="3"/>
      <c r="ESR23" s="3"/>
      <c r="ESS23" s="3"/>
      <c r="EST23" s="3"/>
      <c r="ESU23" s="3"/>
      <c r="ESV23" s="3"/>
      <c r="ESW23" s="3"/>
      <c r="ESX23" s="3"/>
      <c r="ESY23" s="3"/>
      <c r="ESZ23" s="3"/>
      <c r="ETA23" s="3"/>
      <c r="ETB23" s="3"/>
      <c r="ETC23" s="3"/>
      <c r="ETD23" s="3"/>
      <c r="ETE23" s="3"/>
      <c r="ETF23" s="3"/>
      <c r="ETG23" s="3"/>
      <c r="ETH23" s="3"/>
      <c r="ETI23" s="3"/>
      <c r="ETJ23" s="3"/>
      <c r="ETK23" s="3"/>
      <c r="ETL23" s="3"/>
      <c r="ETM23" s="3"/>
      <c r="ETN23" s="3"/>
      <c r="ETO23" s="3"/>
      <c r="ETP23" s="3"/>
      <c r="ETQ23" s="3"/>
      <c r="ETR23" s="3"/>
      <c r="ETS23" s="3"/>
      <c r="ETT23" s="3"/>
      <c r="ETU23" s="3"/>
      <c r="ETV23" s="3"/>
      <c r="ETW23" s="3"/>
      <c r="ETX23" s="3"/>
      <c r="ETY23" s="3"/>
      <c r="ETZ23" s="3"/>
      <c r="EUA23" s="3"/>
      <c r="EUB23" s="3"/>
      <c r="EUC23" s="3"/>
      <c r="EUD23" s="3"/>
      <c r="EUE23" s="3"/>
      <c r="EUF23" s="3"/>
      <c r="EUG23" s="3"/>
      <c r="EUH23" s="3"/>
      <c r="EUI23" s="3"/>
      <c r="EUJ23" s="3"/>
      <c r="EUK23" s="3"/>
      <c r="EUL23" s="3"/>
      <c r="EUM23" s="3"/>
      <c r="EUN23" s="3"/>
      <c r="EUO23" s="3"/>
      <c r="EUP23" s="3"/>
      <c r="EUQ23" s="3"/>
      <c r="EUR23" s="3"/>
      <c r="EUS23" s="3"/>
      <c r="EUT23" s="3"/>
      <c r="EUU23" s="3"/>
      <c r="EUV23" s="3"/>
      <c r="EUW23" s="3"/>
      <c r="EUX23" s="3"/>
      <c r="EUY23" s="3"/>
      <c r="EUZ23" s="3"/>
      <c r="EVA23" s="3"/>
      <c r="EVB23" s="3"/>
      <c r="EVC23" s="3"/>
      <c r="EVD23" s="3"/>
      <c r="EVE23" s="3"/>
      <c r="EVF23" s="3"/>
      <c r="EVG23" s="3"/>
      <c r="EVH23" s="3"/>
      <c r="EVI23" s="3"/>
      <c r="EVJ23" s="3"/>
      <c r="EVK23" s="3"/>
      <c r="EVL23" s="3"/>
      <c r="EVM23" s="3"/>
      <c r="EVN23" s="3"/>
      <c r="EVO23" s="3"/>
      <c r="EVP23" s="3"/>
      <c r="EVQ23" s="3"/>
      <c r="EVR23" s="3"/>
      <c r="EVS23" s="3"/>
      <c r="EVT23" s="3"/>
      <c r="EVU23" s="3"/>
      <c r="EVV23" s="3"/>
      <c r="EVW23" s="3"/>
      <c r="EVX23" s="3"/>
      <c r="EVY23" s="3"/>
      <c r="EVZ23" s="3"/>
      <c r="EWA23" s="3"/>
      <c r="EWB23" s="3"/>
      <c r="EWC23" s="3"/>
      <c r="EWD23" s="3"/>
      <c r="EWE23" s="3"/>
      <c r="EWF23" s="3"/>
      <c r="EWG23" s="3"/>
      <c r="EWH23" s="3"/>
      <c r="EWI23" s="3"/>
      <c r="EWJ23" s="3"/>
      <c r="EWK23" s="3"/>
      <c r="EWL23" s="3"/>
      <c r="EWM23" s="3"/>
      <c r="EWN23" s="3"/>
      <c r="EWO23" s="3"/>
      <c r="EWP23" s="3"/>
      <c r="EWQ23" s="3"/>
      <c r="EWR23" s="3"/>
      <c r="EWS23" s="3"/>
      <c r="EWT23" s="3"/>
      <c r="EWU23" s="3"/>
      <c r="EWV23" s="3"/>
      <c r="EWW23" s="3"/>
      <c r="EWX23" s="3"/>
      <c r="EWY23" s="3"/>
      <c r="EWZ23" s="3"/>
      <c r="EXA23" s="3"/>
      <c r="EXB23" s="3"/>
      <c r="EXC23" s="3"/>
      <c r="EXD23" s="3"/>
      <c r="EXE23" s="3"/>
      <c r="EXF23" s="3"/>
      <c r="EXG23" s="3"/>
      <c r="EXH23" s="3"/>
      <c r="EXI23" s="3"/>
      <c r="EXJ23" s="3"/>
      <c r="EXK23" s="3"/>
      <c r="EXL23" s="3"/>
      <c r="EXM23" s="3"/>
      <c r="EXN23" s="3"/>
      <c r="EXO23" s="3"/>
      <c r="EXP23" s="3"/>
      <c r="EXQ23" s="3"/>
      <c r="EXR23" s="3"/>
      <c r="EXS23" s="3"/>
      <c r="EXT23" s="3"/>
      <c r="EXU23" s="3"/>
      <c r="EXV23" s="3"/>
      <c r="EXW23" s="3"/>
      <c r="EXX23" s="3"/>
      <c r="EXY23" s="3"/>
      <c r="EXZ23" s="3"/>
      <c r="EYA23" s="3"/>
      <c r="EYB23" s="3"/>
      <c r="EYC23" s="3"/>
      <c r="EYD23" s="3"/>
      <c r="EYE23" s="3"/>
      <c r="EYF23" s="3"/>
      <c r="EYG23" s="3"/>
      <c r="EYH23" s="3"/>
      <c r="EYI23" s="3"/>
      <c r="EYJ23" s="3"/>
      <c r="EYK23" s="3"/>
      <c r="EYL23" s="3"/>
      <c r="EYM23" s="3"/>
      <c r="EYN23" s="3"/>
      <c r="EYO23" s="3"/>
      <c r="EYP23" s="3"/>
      <c r="EYQ23" s="3"/>
      <c r="EYR23" s="3"/>
      <c r="EYS23" s="3"/>
      <c r="EYT23" s="3"/>
      <c r="EYU23" s="3"/>
      <c r="EYV23" s="3"/>
      <c r="EYW23" s="3"/>
      <c r="EYX23" s="3"/>
      <c r="EYY23" s="3"/>
      <c r="EYZ23" s="3"/>
      <c r="EZA23" s="3"/>
      <c r="EZB23" s="3"/>
      <c r="EZC23" s="3"/>
      <c r="EZD23" s="3"/>
      <c r="EZE23" s="3"/>
      <c r="EZF23" s="3"/>
      <c r="EZG23" s="3"/>
      <c r="EZH23" s="3"/>
      <c r="EZI23" s="3"/>
      <c r="EZJ23" s="3"/>
      <c r="EZK23" s="3"/>
      <c r="EZL23" s="3"/>
      <c r="EZM23" s="3"/>
      <c r="EZN23" s="3"/>
      <c r="EZO23" s="3"/>
      <c r="EZP23" s="3"/>
      <c r="EZQ23" s="3"/>
      <c r="EZR23" s="3"/>
      <c r="EZS23" s="3"/>
      <c r="EZT23" s="3"/>
      <c r="EZU23" s="3"/>
      <c r="EZV23" s="3"/>
      <c r="EZW23" s="3"/>
      <c r="EZX23" s="3"/>
      <c r="EZY23" s="3"/>
      <c r="EZZ23" s="3"/>
      <c r="FAA23" s="3"/>
      <c r="FAB23" s="3"/>
      <c r="FAC23" s="3"/>
      <c r="FAD23" s="3"/>
      <c r="FAE23" s="3"/>
      <c r="FAF23" s="3"/>
      <c r="FAG23" s="3"/>
      <c r="FAH23" s="3"/>
      <c r="FAI23" s="3"/>
      <c r="FAJ23" s="3"/>
      <c r="FAK23" s="3"/>
      <c r="FAL23" s="3"/>
      <c r="FAM23" s="3"/>
      <c r="FAN23" s="3"/>
      <c r="FAO23" s="3"/>
      <c r="FAP23" s="3"/>
      <c r="FAQ23" s="3"/>
      <c r="FAR23" s="3"/>
      <c r="FAS23" s="3"/>
      <c r="FAT23" s="3"/>
      <c r="FAU23" s="3"/>
      <c r="FAV23" s="3"/>
      <c r="FAW23" s="3"/>
      <c r="FAX23" s="3"/>
      <c r="FAY23" s="3"/>
      <c r="FAZ23" s="3"/>
      <c r="FBA23" s="3"/>
      <c r="FBB23" s="3"/>
      <c r="FBC23" s="3"/>
      <c r="FBD23" s="3"/>
      <c r="FBE23" s="3"/>
      <c r="FBF23" s="3"/>
      <c r="FBG23" s="3"/>
      <c r="FBH23" s="3"/>
      <c r="FBI23" s="3"/>
      <c r="FBJ23" s="3"/>
      <c r="FBK23" s="3"/>
      <c r="FBL23" s="3"/>
      <c r="FBM23" s="3"/>
      <c r="FBN23" s="3"/>
      <c r="FBO23" s="3"/>
      <c r="FBP23" s="3"/>
      <c r="FBQ23" s="3"/>
      <c r="FBR23" s="3"/>
      <c r="FBS23" s="3"/>
      <c r="FBT23" s="3"/>
      <c r="FBU23" s="3"/>
      <c r="FBV23" s="3"/>
      <c r="FBW23" s="3"/>
      <c r="FBX23" s="3"/>
      <c r="FBY23" s="3"/>
      <c r="FBZ23" s="3"/>
      <c r="FCA23" s="3"/>
      <c r="FCB23" s="3"/>
      <c r="FCC23" s="3"/>
      <c r="FCD23" s="3"/>
      <c r="FCE23" s="3"/>
      <c r="FCF23" s="3"/>
      <c r="FCG23" s="3"/>
      <c r="FCH23" s="3"/>
      <c r="FCI23" s="3"/>
      <c r="FCJ23" s="3"/>
      <c r="FCK23" s="3"/>
      <c r="FCL23" s="3"/>
      <c r="FCM23" s="3"/>
      <c r="FCN23" s="3"/>
      <c r="FCO23" s="3"/>
      <c r="FCP23" s="3"/>
      <c r="FCQ23" s="3"/>
      <c r="FCR23" s="3"/>
      <c r="FCS23" s="3"/>
      <c r="FCT23" s="3"/>
      <c r="FCU23" s="3"/>
      <c r="FCV23" s="3"/>
      <c r="FCW23" s="3"/>
      <c r="FCX23" s="3"/>
      <c r="FCY23" s="3"/>
      <c r="FCZ23" s="3"/>
      <c r="FDA23" s="3"/>
      <c r="FDB23" s="3"/>
      <c r="FDC23" s="3"/>
      <c r="FDD23" s="3"/>
      <c r="FDE23" s="3"/>
      <c r="FDF23" s="3"/>
      <c r="FDG23" s="3"/>
      <c r="FDH23" s="3"/>
      <c r="FDI23" s="3"/>
      <c r="FDJ23" s="3"/>
      <c r="FDK23" s="3"/>
      <c r="FDL23" s="3"/>
      <c r="FDM23" s="3"/>
      <c r="FDN23" s="3"/>
      <c r="FDO23" s="3"/>
      <c r="FDP23" s="3"/>
      <c r="FDQ23" s="3"/>
      <c r="FDR23" s="3"/>
      <c r="FDS23" s="3"/>
      <c r="FDT23" s="3"/>
      <c r="FDU23" s="3"/>
      <c r="FDV23" s="3"/>
      <c r="FDW23" s="3"/>
      <c r="FDX23" s="3"/>
      <c r="FDY23" s="3"/>
      <c r="FDZ23" s="3"/>
      <c r="FEA23" s="3"/>
      <c r="FEB23" s="3"/>
      <c r="FEC23" s="3"/>
      <c r="FED23" s="3"/>
      <c r="FEE23" s="3"/>
      <c r="FEF23" s="3"/>
      <c r="FEG23" s="3"/>
      <c r="FEH23" s="3"/>
      <c r="FEI23" s="3"/>
      <c r="FEJ23" s="3"/>
      <c r="FEK23" s="3"/>
      <c r="FEL23" s="3"/>
      <c r="FEM23" s="3"/>
      <c r="FEN23" s="3"/>
      <c r="FEO23" s="3"/>
      <c r="FEP23" s="3"/>
      <c r="FEQ23" s="3"/>
      <c r="FER23" s="3"/>
      <c r="FES23" s="3"/>
      <c r="FET23" s="3"/>
      <c r="FEU23" s="3"/>
      <c r="FEV23" s="3"/>
      <c r="FEW23" s="3"/>
      <c r="FEX23" s="3"/>
      <c r="FEY23" s="3"/>
      <c r="FEZ23" s="3"/>
      <c r="FFA23" s="3"/>
      <c r="FFB23" s="3"/>
      <c r="FFC23" s="3"/>
      <c r="FFD23" s="3"/>
      <c r="FFE23" s="3"/>
      <c r="FFF23" s="3"/>
      <c r="FFG23" s="3"/>
      <c r="FFH23" s="3"/>
      <c r="FFI23" s="3"/>
      <c r="FFJ23" s="3"/>
      <c r="FFK23" s="3"/>
      <c r="FFL23" s="3"/>
      <c r="FFM23" s="3"/>
      <c r="FFN23" s="3"/>
      <c r="FFO23" s="3"/>
      <c r="FFP23" s="3"/>
      <c r="FFQ23" s="3"/>
      <c r="FFR23" s="3"/>
      <c r="FFS23" s="3"/>
      <c r="FFT23" s="3"/>
      <c r="FFU23" s="3"/>
      <c r="FFV23" s="3"/>
      <c r="FFW23" s="3"/>
      <c r="FFX23" s="3"/>
      <c r="FFY23" s="3"/>
      <c r="FFZ23" s="3"/>
      <c r="FGA23" s="3"/>
      <c r="FGB23" s="3"/>
      <c r="FGC23" s="3"/>
      <c r="FGD23" s="3"/>
      <c r="FGE23" s="3"/>
      <c r="FGF23" s="3"/>
      <c r="FGG23" s="3"/>
      <c r="FGH23" s="3"/>
      <c r="FGI23" s="3"/>
      <c r="FGJ23" s="3"/>
      <c r="FGK23" s="3"/>
      <c r="FGL23" s="3"/>
      <c r="FGM23" s="3"/>
      <c r="FGN23" s="3"/>
      <c r="FGO23" s="3"/>
      <c r="FGP23" s="3"/>
      <c r="FGQ23" s="3"/>
      <c r="FGR23" s="3"/>
      <c r="FGS23" s="3"/>
      <c r="FGT23" s="3"/>
      <c r="FGU23" s="3"/>
      <c r="FGV23" s="3"/>
      <c r="FGW23" s="3"/>
      <c r="FGX23" s="3"/>
      <c r="FGY23" s="3"/>
      <c r="FGZ23" s="3"/>
      <c r="FHA23" s="3"/>
      <c r="FHB23" s="3"/>
      <c r="FHC23" s="3"/>
      <c r="FHD23" s="3"/>
      <c r="FHE23" s="3"/>
      <c r="FHF23" s="3"/>
      <c r="FHG23" s="3"/>
      <c r="FHH23" s="3"/>
      <c r="FHI23" s="3"/>
      <c r="FHJ23" s="3"/>
      <c r="FHK23" s="3"/>
      <c r="FHL23" s="3"/>
      <c r="FHM23" s="3"/>
      <c r="FHN23" s="3"/>
      <c r="FHO23" s="3"/>
      <c r="FHP23" s="3"/>
      <c r="FHQ23" s="3"/>
      <c r="FHR23" s="3"/>
      <c r="FHS23" s="3"/>
      <c r="FHT23" s="3"/>
      <c r="FHU23" s="3"/>
      <c r="FHV23" s="3"/>
      <c r="FHW23" s="3"/>
      <c r="FHX23" s="3"/>
      <c r="FHY23" s="3"/>
      <c r="FHZ23" s="3"/>
      <c r="FIA23" s="3"/>
      <c r="FIB23" s="3"/>
      <c r="FIC23" s="3"/>
      <c r="FID23" s="3"/>
      <c r="FIE23" s="3"/>
      <c r="FIF23" s="3"/>
      <c r="FIG23" s="3"/>
      <c r="FIH23" s="3"/>
      <c r="FII23" s="3"/>
      <c r="FIJ23" s="3"/>
      <c r="FIK23" s="3"/>
      <c r="FIL23" s="3"/>
      <c r="FIM23" s="3"/>
      <c r="FIN23" s="3"/>
      <c r="FIO23" s="3"/>
      <c r="FIP23" s="3"/>
      <c r="FIQ23" s="3"/>
      <c r="FIR23" s="3"/>
      <c r="FIS23" s="3"/>
      <c r="FIT23" s="3"/>
      <c r="FIU23" s="3"/>
      <c r="FIV23" s="3"/>
      <c r="FIW23" s="3"/>
      <c r="FIX23" s="3"/>
      <c r="FIY23" s="3"/>
      <c r="FIZ23" s="3"/>
      <c r="FJA23" s="3"/>
      <c r="FJB23" s="3"/>
      <c r="FJC23" s="3"/>
      <c r="FJD23" s="3"/>
      <c r="FJE23" s="3"/>
      <c r="FJF23" s="3"/>
      <c r="FJG23" s="3"/>
      <c r="FJH23" s="3"/>
      <c r="FJI23" s="3"/>
      <c r="FJJ23" s="3"/>
      <c r="FJK23" s="3"/>
      <c r="FJL23" s="3"/>
      <c r="FJM23" s="3"/>
      <c r="FJN23" s="3"/>
      <c r="FJO23" s="3"/>
      <c r="FJP23" s="3"/>
      <c r="FJQ23" s="3"/>
      <c r="FJR23" s="3"/>
      <c r="FJS23" s="3"/>
      <c r="FJT23" s="3"/>
      <c r="FJU23" s="3"/>
      <c r="FJV23" s="3"/>
      <c r="FJW23" s="3"/>
      <c r="FJX23" s="3"/>
      <c r="FJY23" s="3"/>
      <c r="FJZ23" s="3"/>
      <c r="FKA23" s="3"/>
      <c r="FKB23" s="3"/>
      <c r="FKC23" s="3"/>
      <c r="FKD23" s="3"/>
      <c r="FKE23" s="3"/>
      <c r="FKF23" s="3"/>
      <c r="FKG23" s="3"/>
      <c r="FKH23" s="3"/>
      <c r="FKI23" s="3"/>
      <c r="FKJ23" s="3"/>
      <c r="FKK23" s="3"/>
      <c r="FKL23" s="3"/>
      <c r="FKM23" s="3"/>
      <c r="FKN23" s="3"/>
      <c r="FKO23" s="3"/>
      <c r="FKP23" s="3"/>
      <c r="FKQ23" s="3"/>
      <c r="FKR23" s="3"/>
      <c r="FKS23" s="3"/>
      <c r="FKT23" s="3"/>
      <c r="FKU23" s="3"/>
      <c r="FKV23" s="3"/>
      <c r="FKW23" s="3"/>
      <c r="FKX23" s="3"/>
      <c r="FKY23" s="3"/>
      <c r="FKZ23" s="3"/>
      <c r="FLA23" s="3"/>
      <c r="FLB23" s="3"/>
      <c r="FLC23" s="3"/>
      <c r="FLD23" s="3"/>
      <c r="FLE23" s="3"/>
      <c r="FLF23" s="3"/>
      <c r="FLG23" s="3"/>
      <c r="FLH23" s="3"/>
      <c r="FLI23" s="3"/>
      <c r="FLJ23" s="3"/>
      <c r="FLK23" s="3"/>
      <c r="FLL23" s="3"/>
      <c r="FLM23" s="3"/>
      <c r="FLN23" s="3"/>
      <c r="FLO23" s="3"/>
      <c r="FLP23" s="3"/>
      <c r="FLQ23" s="3"/>
      <c r="FLR23" s="3"/>
      <c r="FLS23" s="3"/>
      <c r="FLT23" s="3"/>
      <c r="FLU23" s="3"/>
      <c r="FLV23" s="3"/>
      <c r="FLW23" s="3"/>
      <c r="FLX23" s="3"/>
      <c r="FLY23" s="3"/>
      <c r="FLZ23" s="3"/>
      <c r="FMA23" s="3"/>
      <c r="FMB23" s="3"/>
      <c r="FMC23" s="3"/>
      <c r="FMD23" s="3"/>
      <c r="FME23" s="3"/>
      <c r="FMF23" s="3"/>
      <c r="FMG23" s="3"/>
      <c r="FMH23" s="3"/>
      <c r="FMI23" s="3"/>
      <c r="FMJ23" s="3"/>
      <c r="FMK23" s="3"/>
      <c r="FML23" s="3"/>
      <c r="FMM23" s="3"/>
      <c r="FMN23" s="3"/>
      <c r="FMO23" s="3"/>
      <c r="FMP23" s="3"/>
      <c r="FMQ23" s="3"/>
      <c r="FMR23" s="3"/>
      <c r="FMS23" s="3"/>
      <c r="FMT23" s="3"/>
      <c r="FMU23" s="3"/>
      <c r="FMV23" s="3"/>
      <c r="FMW23" s="3"/>
      <c r="FMX23" s="3"/>
      <c r="FMY23" s="3"/>
      <c r="FMZ23" s="3"/>
      <c r="FNA23" s="3"/>
      <c r="FNB23" s="3"/>
      <c r="FNC23" s="3"/>
      <c r="FND23" s="3"/>
      <c r="FNE23" s="3"/>
      <c r="FNF23" s="3"/>
      <c r="FNG23" s="3"/>
      <c r="FNH23" s="3"/>
      <c r="FNI23" s="3"/>
      <c r="FNJ23" s="3"/>
      <c r="FNK23" s="3"/>
      <c r="FNL23" s="3"/>
      <c r="FNM23" s="3"/>
      <c r="FNN23" s="3"/>
      <c r="FNO23" s="3"/>
      <c r="FNP23" s="3"/>
      <c r="FNQ23" s="3"/>
      <c r="FNR23" s="3"/>
      <c r="FNS23" s="3"/>
      <c r="FNT23" s="3"/>
      <c r="FNU23" s="3"/>
      <c r="FNV23" s="3"/>
      <c r="FNW23" s="3"/>
      <c r="FNX23" s="3"/>
      <c r="FNY23" s="3"/>
      <c r="FNZ23" s="3"/>
      <c r="FOA23" s="3"/>
      <c r="FOB23" s="3"/>
      <c r="FOC23" s="3"/>
      <c r="FOD23" s="3"/>
      <c r="FOE23" s="3"/>
      <c r="FOF23" s="3"/>
      <c r="FOG23" s="3"/>
      <c r="FOH23" s="3"/>
      <c r="FOI23" s="3"/>
      <c r="FOJ23" s="3"/>
      <c r="FOK23" s="3"/>
      <c r="FOL23" s="3"/>
      <c r="FOM23" s="3"/>
      <c r="FON23" s="3"/>
      <c r="FOO23" s="3"/>
      <c r="FOP23" s="3"/>
      <c r="FOQ23" s="3"/>
      <c r="FOR23" s="3"/>
      <c r="FOS23" s="3"/>
      <c r="FOT23" s="3"/>
      <c r="FOU23" s="3"/>
      <c r="FOV23" s="3"/>
      <c r="FOW23" s="3"/>
      <c r="FOX23" s="3"/>
      <c r="FOY23" s="3"/>
      <c r="FOZ23" s="3"/>
      <c r="FPA23" s="3"/>
      <c r="FPB23" s="3"/>
      <c r="FPC23" s="3"/>
      <c r="FPD23" s="3"/>
      <c r="FPE23" s="3"/>
      <c r="FPF23" s="3"/>
      <c r="FPG23" s="3"/>
      <c r="FPH23" s="3"/>
      <c r="FPI23" s="3"/>
      <c r="FPJ23" s="3"/>
      <c r="FPK23" s="3"/>
      <c r="FPL23" s="3"/>
      <c r="FPM23" s="3"/>
      <c r="FPN23" s="3"/>
      <c r="FPO23" s="3"/>
      <c r="FPP23" s="3"/>
      <c r="FPQ23" s="3"/>
      <c r="FPR23" s="3"/>
      <c r="FPS23" s="3"/>
      <c r="FPT23" s="3"/>
      <c r="FPU23" s="3"/>
      <c r="FPV23" s="3"/>
      <c r="FPW23" s="3"/>
      <c r="FPX23" s="3"/>
      <c r="FPY23" s="3"/>
      <c r="FPZ23" s="3"/>
      <c r="FQA23" s="3"/>
      <c r="FQB23" s="3"/>
      <c r="FQC23" s="3"/>
      <c r="FQD23" s="3"/>
      <c r="FQE23" s="3"/>
      <c r="FQF23" s="3"/>
      <c r="FQG23" s="3"/>
      <c r="FQH23" s="3"/>
      <c r="FQI23" s="3"/>
      <c r="FQJ23" s="3"/>
      <c r="FQK23" s="3"/>
      <c r="FQL23" s="3"/>
      <c r="FQM23" s="3"/>
      <c r="FQN23" s="3"/>
      <c r="FQO23" s="3"/>
      <c r="FQP23" s="3"/>
      <c r="FQQ23" s="3"/>
      <c r="FQR23" s="3"/>
      <c r="FQS23" s="3"/>
      <c r="FQT23" s="3"/>
      <c r="FQU23" s="3"/>
      <c r="FQV23" s="3"/>
      <c r="FQW23" s="3"/>
      <c r="FQX23" s="3"/>
      <c r="FQY23" s="3"/>
      <c r="FQZ23" s="3"/>
      <c r="FRA23" s="3"/>
      <c r="FRB23" s="3"/>
      <c r="FRC23" s="3"/>
      <c r="FRD23" s="3"/>
      <c r="FRE23" s="3"/>
      <c r="FRF23" s="3"/>
      <c r="FRG23" s="3"/>
      <c r="FRH23" s="3"/>
      <c r="FRI23" s="3"/>
      <c r="FRJ23" s="3"/>
      <c r="FRK23" s="3"/>
      <c r="FRL23" s="3"/>
      <c r="FRM23" s="3"/>
      <c r="FRN23" s="3"/>
      <c r="FRO23" s="3"/>
      <c r="FRP23" s="3"/>
      <c r="FRQ23" s="3"/>
      <c r="FRR23" s="3"/>
      <c r="FRS23" s="3"/>
      <c r="FRT23" s="3"/>
      <c r="FRU23" s="3"/>
      <c r="FRV23" s="3"/>
      <c r="FRW23" s="3"/>
      <c r="FRX23" s="3"/>
      <c r="FRY23" s="3"/>
      <c r="FRZ23" s="3"/>
      <c r="FSA23" s="3"/>
      <c r="FSB23" s="3"/>
      <c r="FSC23" s="3"/>
      <c r="FSD23" s="3"/>
      <c r="FSE23" s="3"/>
      <c r="FSF23" s="3"/>
      <c r="FSG23" s="3"/>
      <c r="FSH23" s="3"/>
      <c r="FSI23" s="3"/>
      <c r="FSJ23" s="3"/>
      <c r="FSK23" s="3"/>
      <c r="FSL23" s="3"/>
      <c r="FSM23" s="3"/>
      <c r="FSN23" s="3"/>
      <c r="FSO23" s="3"/>
      <c r="FSP23" s="3"/>
      <c r="FSQ23" s="3"/>
      <c r="FSR23" s="3"/>
      <c r="FSS23" s="3"/>
      <c r="FST23" s="3"/>
      <c r="FSU23" s="3"/>
      <c r="FSV23" s="3"/>
      <c r="FSW23" s="3"/>
      <c r="FSX23" s="3"/>
      <c r="FSY23" s="3"/>
      <c r="FSZ23" s="3"/>
      <c r="FTA23" s="3"/>
      <c r="FTB23" s="3"/>
      <c r="FTC23" s="3"/>
      <c r="FTD23" s="3"/>
      <c r="FTE23" s="3"/>
      <c r="FTF23" s="3"/>
      <c r="FTG23" s="3"/>
      <c r="FTH23" s="3"/>
      <c r="FTI23" s="3"/>
      <c r="FTJ23" s="3"/>
      <c r="FTK23" s="3"/>
      <c r="FTL23" s="3"/>
      <c r="FTM23" s="3"/>
      <c r="FTN23" s="3"/>
      <c r="FTO23" s="3"/>
      <c r="FTP23" s="3"/>
      <c r="FTQ23" s="3"/>
      <c r="FTR23" s="3"/>
      <c r="FTS23" s="3"/>
      <c r="FTT23" s="3"/>
      <c r="FTU23" s="3"/>
      <c r="FTV23" s="3"/>
      <c r="FTW23" s="3"/>
      <c r="FTX23" s="3"/>
      <c r="FTY23" s="3"/>
      <c r="FTZ23" s="3"/>
      <c r="FUA23" s="3"/>
      <c r="FUB23" s="3"/>
      <c r="FUC23" s="3"/>
      <c r="FUD23" s="3"/>
      <c r="FUE23" s="3"/>
      <c r="FUF23" s="3"/>
      <c r="FUG23" s="3"/>
      <c r="FUH23" s="3"/>
      <c r="FUI23" s="3"/>
      <c r="FUJ23" s="3"/>
      <c r="FUK23" s="3"/>
      <c r="FUL23" s="3"/>
      <c r="FUM23" s="3"/>
      <c r="FUN23" s="3"/>
      <c r="FUO23" s="3"/>
      <c r="FUP23" s="3"/>
      <c r="FUQ23" s="3"/>
      <c r="FUR23" s="3"/>
      <c r="FUS23" s="3"/>
      <c r="FUT23" s="3"/>
      <c r="FUU23" s="3"/>
      <c r="FUV23" s="3"/>
      <c r="FUW23" s="3"/>
      <c r="FUX23" s="3"/>
      <c r="FUY23" s="3"/>
      <c r="FUZ23" s="3"/>
      <c r="FVA23" s="3"/>
      <c r="FVB23" s="3"/>
      <c r="FVC23" s="3"/>
      <c r="FVD23" s="3"/>
      <c r="FVE23" s="3"/>
      <c r="FVF23" s="3"/>
      <c r="FVG23" s="3"/>
      <c r="FVH23" s="3"/>
      <c r="FVI23" s="3"/>
      <c r="FVJ23" s="3"/>
      <c r="FVK23" s="3"/>
      <c r="FVL23" s="3"/>
      <c r="FVM23" s="3"/>
      <c r="FVN23" s="3"/>
      <c r="FVO23" s="3"/>
      <c r="FVP23" s="3"/>
      <c r="FVQ23" s="3"/>
      <c r="FVR23" s="3"/>
      <c r="FVS23" s="3"/>
      <c r="FVT23" s="3"/>
      <c r="FVU23" s="3"/>
      <c r="FVV23" s="3"/>
      <c r="FVW23" s="3"/>
      <c r="FVX23" s="3"/>
      <c r="FVY23" s="3"/>
      <c r="FVZ23" s="3"/>
      <c r="FWA23" s="3"/>
      <c r="FWB23" s="3"/>
      <c r="FWC23" s="3"/>
      <c r="FWD23" s="3"/>
      <c r="FWE23" s="3"/>
      <c r="FWF23" s="3"/>
      <c r="FWG23" s="3"/>
      <c r="FWH23" s="3"/>
      <c r="FWI23" s="3"/>
      <c r="FWJ23" s="3"/>
      <c r="FWK23" s="3"/>
      <c r="FWL23" s="3"/>
      <c r="FWM23" s="3"/>
      <c r="FWN23" s="3"/>
      <c r="FWO23" s="3"/>
      <c r="FWP23" s="3"/>
      <c r="FWQ23" s="3"/>
      <c r="FWR23" s="3"/>
      <c r="FWS23" s="3"/>
      <c r="FWT23" s="3"/>
      <c r="FWU23" s="3"/>
      <c r="FWV23" s="3"/>
      <c r="FWW23" s="3"/>
      <c r="FWX23" s="3"/>
      <c r="FWY23" s="3"/>
      <c r="FWZ23" s="3"/>
      <c r="FXA23" s="3"/>
      <c r="FXB23" s="3"/>
      <c r="FXC23" s="3"/>
      <c r="FXD23" s="3"/>
      <c r="FXE23" s="3"/>
      <c r="FXF23" s="3"/>
      <c r="FXG23" s="3"/>
      <c r="FXH23" s="3"/>
      <c r="FXI23" s="3"/>
      <c r="FXJ23" s="3"/>
      <c r="FXK23" s="3"/>
      <c r="FXL23" s="3"/>
      <c r="FXM23" s="3"/>
      <c r="FXN23" s="3"/>
      <c r="FXO23" s="3"/>
      <c r="FXP23" s="3"/>
      <c r="FXQ23" s="3"/>
      <c r="FXR23" s="3"/>
      <c r="FXS23" s="3"/>
      <c r="FXT23" s="3"/>
      <c r="FXU23" s="3"/>
      <c r="FXV23" s="3"/>
      <c r="FXW23" s="3"/>
      <c r="FXX23" s="3"/>
      <c r="FXY23" s="3"/>
      <c r="FXZ23" s="3"/>
      <c r="FYA23" s="3"/>
      <c r="FYB23" s="3"/>
      <c r="FYC23" s="3"/>
      <c r="FYD23" s="3"/>
      <c r="FYE23" s="3"/>
      <c r="FYF23" s="3"/>
      <c r="FYG23" s="3"/>
      <c r="FYH23" s="3"/>
      <c r="FYI23" s="3"/>
      <c r="FYJ23" s="3"/>
      <c r="FYK23" s="3"/>
      <c r="FYL23" s="3"/>
      <c r="FYM23" s="3"/>
      <c r="FYN23" s="3"/>
      <c r="FYO23" s="3"/>
      <c r="FYP23" s="3"/>
      <c r="FYQ23" s="3"/>
      <c r="FYR23" s="3"/>
      <c r="FYS23" s="3"/>
      <c r="FYT23" s="3"/>
      <c r="FYU23" s="3"/>
      <c r="FYV23" s="3"/>
      <c r="FYW23" s="3"/>
      <c r="FYX23" s="3"/>
      <c r="FYY23" s="3"/>
      <c r="FYZ23" s="3"/>
      <c r="FZA23" s="3"/>
      <c r="FZB23" s="3"/>
      <c r="FZC23" s="3"/>
      <c r="FZD23" s="3"/>
      <c r="FZE23" s="3"/>
      <c r="FZF23" s="3"/>
      <c r="FZG23" s="3"/>
      <c r="FZH23" s="3"/>
      <c r="FZI23" s="3"/>
      <c r="FZJ23" s="3"/>
      <c r="FZK23" s="3"/>
      <c r="FZL23" s="3"/>
      <c r="FZM23" s="3"/>
      <c r="FZN23" s="3"/>
      <c r="FZO23" s="3"/>
      <c r="FZP23" s="3"/>
      <c r="FZQ23" s="3"/>
      <c r="FZR23" s="3"/>
      <c r="FZS23" s="3"/>
      <c r="FZT23" s="3"/>
      <c r="FZU23" s="3"/>
      <c r="FZV23" s="3"/>
      <c r="FZW23" s="3"/>
      <c r="FZX23" s="3"/>
      <c r="FZY23" s="3"/>
      <c r="FZZ23" s="3"/>
      <c r="GAA23" s="3"/>
      <c r="GAB23" s="3"/>
      <c r="GAC23" s="3"/>
      <c r="GAD23" s="3"/>
      <c r="GAE23" s="3"/>
      <c r="GAF23" s="3"/>
      <c r="GAG23" s="3"/>
      <c r="GAH23" s="3"/>
      <c r="GAI23" s="3"/>
      <c r="GAJ23" s="3"/>
      <c r="GAK23" s="3"/>
      <c r="GAL23" s="3"/>
      <c r="GAM23" s="3"/>
      <c r="GAN23" s="3"/>
      <c r="GAO23" s="3"/>
      <c r="GAP23" s="3"/>
      <c r="GAQ23" s="3"/>
      <c r="GAR23" s="3"/>
      <c r="GAS23" s="3"/>
      <c r="GAT23" s="3"/>
      <c r="GAU23" s="3"/>
      <c r="GAV23" s="3"/>
      <c r="GAW23" s="3"/>
      <c r="GAX23" s="3"/>
      <c r="GAY23" s="3"/>
      <c r="GAZ23" s="3"/>
      <c r="GBA23" s="3"/>
      <c r="GBB23" s="3"/>
      <c r="GBC23" s="3"/>
      <c r="GBD23" s="3"/>
      <c r="GBE23" s="3"/>
      <c r="GBF23" s="3"/>
      <c r="GBG23" s="3"/>
      <c r="GBH23" s="3"/>
      <c r="GBI23" s="3"/>
      <c r="GBJ23" s="3"/>
      <c r="GBK23" s="3"/>
      <c r="GBL23" s="3"/>
      <c r="GBM23" s="3"/>
      <c r="GBN23" s="3"/>
      <c r="GBO23" s="3"/>
      <c r="GBP23" s="3"/>
      <c r="GBQ23" s="3"/>
      <c r="GBR23" s="3"/>
      <c r="GBS23" s="3"/>
      <c r="GBT23" s="3"/>
      <c r="GBU23" s="3"/>
      <c r="GBV23" s="3"/>
      <c r="GBW23" s="3"/>
      <c r="GBX23" s="3"/>
      <c r="GBY23" s="3"/>
      <c r="GBZ23" s="3"/>
      <c r="GCA23" s="3"/>
      <c r="GCB23" s="3"/>
      <c r="GCC23" s="3"/>
      <c r="GCD23" s="3"/>
      <c r="GCE23" s="3"/>
      <c r="GCF23" s="3"/>
      <c r="GCG23" s="3"/>
      <c r="GCH23" s="3"/>
      <c r="GCI23" s="3"/>
      <c r="GCJ23" s="3"/>
      <c r="GCK23" s="3"/>
      <c r="GCL23" s="3"/>
      <c r="GCM23" s="3"/>
      <c r="GCN23" s="3"/>
      <c r="GCO23" s="3"/>
      <c r="GCP23" s="3"/>
      <c r="GCQ23" s="3"/>
      <c r="GCR23" s="3"/>
      <c r="GCS23" s="3"/>
      <c r="GCT23" s="3"/>
      <c r="GCU23" s="3"/>
      <c r="GCV23" s="3"/>
      <c r="GCW23" s="3"/>
      <c r="GCX23" s="3"/>
      <c r="GCY23" s="3"/>
      <c r="GCZ23" s="3"/>
      <c r="GDA23" s="3"/>
      <c r="GDB23" s="3"/>
      <c r="GDC23" s="3"/>
      <c r="GDD23" s="3"/>
      <c r="GDE23" s="3"/>
      <c r="GDF23" s="3"/>
      <c r="GDG23" s="3"/>
      <c r="GDH23" s="3"/>
      <c r="GDI23" s="3"/>
      <c r="GDJ23" s="3"/>
      <c r="GDK23" s="3"/>
      <c r="GDL23" s="3"/>
      <c r="GDM23" s="3"/>
      <c r="GDN23" s="3"/>
      <c r="GDO23" s="3"/>
      <c r="GDP23" s="3"/>
      <c r="GDQ23" s="3"/>
      <c r="GDR23" s="3"/>
      <c r="GDS23" s="3"/>
      <c r="GDT23" s="3"/>
      <c r="GDU23" s="3"/>
      <c r="GDV23" s="3"/>
      <c r="GDW23" s="3"/>
      <c r="GDX23" s="3"/>
      <c r="GDY23" s="3"/>
      <c r="GDZ23" s="3"/>
      <c r="GEA23" s="3"/>
      <c r="GEB23" s="3"/>
      <c r="GEC23" s="3"/>
      <c r="GED23" s="3"/>
      <c r="GEE23" s="3"/>
      <c r="GEF23" s="3"/>
      <c r="GEG23" s="3"/>
      <c r="GEH23" s="3"/>
      <c r="GEI23" s="3"/>
      <c r="GEJ23" s="3"/>
      <c r="GEK23" s="3"/>
      <c r="GEL23" s="3"/>
      <c r="GEM23" s="3"/>
      <c r="GEN23" s="3"/>
      <c r="GEO23" s="3"/>
      <c r="GEP23" s="3"/>
      <c r="GEQ23" s="3"/>
      <c r="GER23" s="3"/>
      <c r="GES23" s="3"/>
      <c r="GET23" s="3"/>
      <c r="GEU23" s="3"/>
      <c r="GEV23" s="3"/>
      <c r="GEW23" s="3"/>
      <c r="GEX23" s="3"/>
      <c r="GEY23" s="3"/>
      <c r="GEZ23" s="3"/>
      <c r="GFA23" s="3"/>
      <c r="GFB23" s="3"/>
      <c r="GFC23" s="3"/>
      <c r="GFD23" s="3"/>
      <c r="GFE23" s="3"/>
      <c r="GFF23" s="3"/>
      <c r="GFG23" s="3"/>
      <c r="GFH23" s="3"/>
      <c r="GFI23" s="3"/>
      <c r="GFJ23" s="3"/>
      <c r="GFK23" s="3"/>
      <c r="GFL23" s="3"/>
      <c r="GFM23" s="3"/>
      <c r="GFN23" s="3"/>
      <c r="GFO23" s="3"/>
      <c r="GFP23" s="3"/>
      <c r="GFQ23" s="3"/>
      <c r="GFR23" s="3"/>
      <c r="GFS23" s="3"/>
      <c r="GFT23" s="3"/>
      <c r="GFU23" s="3"/>
      <c r="GFV23" s="3"/>
      <c r="GFW23" s="3"/>
      <c r="GFX23" s="3"/>
      <c r="GFY23" s="3"/>
      <c r="GFZ23" s="3"/>
      <c r="GGA23" s="3"/>
      <c r="GGB23" s="3"/>
      <c r="GGC23" s="3"/>
      <c r="GGD23" s="3"/>
      <c r="GGE23" s="3"/>
      <c r="GGF23" s="3"/>
      <c r="GGG23" s="3"/>
      <c r="GGH23" s="3"/>
      <c r="GGI23" s="3"/>
      <c r="GGJ23" s="3"/>
      <c r="GGK23" s="3"/>
      <c r="GGL23" s="3"/>
      <c r="GGM23" s="3"/>
      <c r="GGN23" s="3"/>
      <c r="GGO23" s="3"/>
      <c r="GGP23" s="3"/>
      <c r="GGQ23" s="3"/>
      <c r="GGR23" s="3"/>
      <c r="GGS23" s="3"/>
      <c r="GGT23" s="3"/>
      <c r="GGU23" s="3"/>
      <c r="GGV23" s="3"/>
      <c r="GGW23" s="3"/>
      <c r="GGX23" s="3"/>
      <c r="GGY23" s="3"/>
      <c r="GGZ23" s="3"/>
      <c r="GHA23" s="3"/>
      <c r="GHB23" s="3"/>
      <c r="GHC23" s="3"/>
      <c r="GHD23" s="3"/>
      <c r="GHE23" s="3"/>
      <c r="GHF23" s="3"/>
      <c r="GHG23" s="3"/>
      <c r="GHH23" s="3"/>
      <c r="GHI23" s="3"/>
      <c r="GHJ23" s="3"/>
      <c r="GHK23" s="3"/>
      <c r="GHL23" s="3"/>
      <c r="GHM23" s="3"/>
      <c r="GHN23" s="3"/>
      <c r="GHO23" s="3"/>
      <c r="GHP23" s="3"/>
      <c r="GHQ23" s="3"/>
      <c r="GHR23" s="3"/>
      <c r="GHS23" s="3"/>
      <c r="GHT23" s="3"/>
      <c r="GHU23" s="3"/>
      <c r="GHV23" s="3"/>
      <c r="GHW23" s="3"/>
      <c r="GHX23" s="3"/>
      <c r="GHY23" s="3"/>
      <c r="GHZ23" s="3"/>
      <c r="GIA23" s="3"/>
      <c r="GIB23" s="3"/>
      <c r="GIC23" s="3"/>
      <c r="GID23" s="3"/>
      <c r="GIE23" s="3"/>
      <c r="GIF23" s="3"/>
      <c r="GIG23" s="3"/>
      <c r="GIH23" s="3"/>
      <c r="GII23" s="3"/>
      <c r="GIJ23" s="3"/>
      <c r="GIK23" s="3"/>
      <c r="GIL23" s="3"/>
      <c r="GIM23" s="3"/>
      <c r="GIN23" s="3"/>
      <c r="GIO23" s="3"/>
      <c r="GIP23" s="3"/>
      <c r="GIQ23" s="3"/>
      <c r="GIR23" s="3"/>
      <c r="GIS23" s="3"/>
      <c r="GIT23" s="3"/>
      <c r="GIU23" s="3"/>
      <c r="GIV23" s="3"/>
      <c r="GIW23" s="3"/>
      <c r="GIX23" s="3"/>
      <c r="GIY23" s="3"/>
      <c r="GIZ23" s="3"/>
      <c r="GJA23" s="3"/>
      <c r="GJB23" s="3"/>
      <c r="GJC23" s="3"/>
      <c r="GJD23" s="3"/>
      <c r="GJE23" s="3"/>
      <c r="GJF23" s="3"/>
      <c r="GJG23" s="3"/>
      <c r="GJH23" s="3"/>
      <c r="GJI23" s="3"/>
      <c r="GJJ23" s="3"/>
      <c r="GJK23" s="3"/>
      <c r="GJL23" s="3"/>
      <c r="GJM23" s="3"/>
      <c r="GJN23" s="3"/>
      <c r="GJO23" s="3"/>
      <c r="GJP23" s="3"/>
      <c r="GJQ23" s="3"/>
      <c r="GJR23" s="3"/>
      <c r="GJS23" s="3"/>
      <c r="GJT23" s="3"/>
      <c r="GJU23" s="3"/>
      <c r="GJV23" s="3"/>
      <c r="GJW23" s="3"/>
      <c r="GJX23" s="3"/>
      <c r="GJY23" s="3"/>
      <c r="GJZ23" s="3"/>
      <c r="GKA23" s="3"/>
      <c r="GKB23" s="3"/>
      <c r="GKC23" s="3"/>
      <c r="GKD23" s="3"/>
      <c r="GKE23" s="3"/>
      <c r="GKF23" s="3"/>
      <c r="GKG23" s="3"/>
      <c r="GKH23" s="3"/>
      <c r="GKI23" s="3"/>
      <c r="GKJ23" s="3"/>
      <c r="GKK23" s="3"/>
      <c r="GKL23" s="3"/>
      <c r="GKM23" s="3"/>
      <c r="GKN23" s="3"/>
      <c r="GKO23" s="3"/>
      <c r="GKP23" s="3"/>
      <c r="GKQ23" s="3"/>
      <c r="GKR23" s="3"/>
      <c r="GKS23" s="3"/>
      <c r="GKT23" s="3"/>
      <c r="GKU23" s="3"/>
      <c r="GKV23" s="3"/>
      <c r="GKW23" s="3"/>
      <c r="GKX23" s="3"/>
      <c r="GKY23" s="3"/>
      <c r="GKZ23" s="3"/>
      <c r="GLA23" s="3"/>
      <c r="GLB23" s="3"/>
      <c r="GLC23" s="3"/>
      <c r="GLD23" s="3"/>
      <c r="GLE23" s="3"/>
      <c r="GLF23" s="3"/>
      <c r="GLG23" s="3"/>
      <c r="GLH23" s="3"/>
      <c r="GLI23" s="3"/>
      <c r="GLJ23" s="3"/>
      <c r="GLK23" s="3"/>
      <c r="GLL23" s="3"/>
      <c r="GLM23" s="3"/>
      <c r="GLN23" s="3"/>
      <c r="GLO23" s="3"/>
      <c r="GLP23" s="3"/>
      <c r="GLQ23" s="3"/>
      <c r="GLR23" s="3"/>
      <c r="GLS23" s="3"/>
      <c r="GLT23" s="3"/>
      <c r="GLU23" s="3"/>
      <c r="GLV23" s="3"/>
      <c r="GLW23" s="3"/>
      <c r="GLX23" s="3"/>
      <c r="GLY23" s="3"/>
      <c r="GLZ23" s="3"/>
      <c r="GMA23" s="3"/>
      <c r="GMB23" s="3"/>
      <c r="GMC23" s="3"/>
      <c r="GMD23" s="3"/>
      <c r="GME23" s="3"/>
      <c r="GMF23" s="3"/>
      <c r="GMG23" s="3"/>
      <c r="GMH23" s="3"/>
      <c r="GMI23" s="3"/>
      <c r="GMJ23" s="3"/>
      <c r="GMK23" s="3"/>
      <c r="GML23" s="3"/>
      <c r="GMM23" s="3"/>
      <c r="GMN23" s="3"/>
      <c r="GMO23" s="3"/>
      <c r="GMP23" s="3"/>
      <c r="GMQ23" s="3"/>
      <c r="GMR23" s="3"/>
      <c r="GMS23" s="3"/>
      <c r="GMT23" s="3"/>
      <c r="GMU23" s="3"/>
      <c r="GMV23" s="3"/>
      <c r="GMW23" s="3"/>
      <c r="GMX23" s="3"/>
      <c r="GMY23" s="3"/>
      <c r="GMZ23" s="3"/>
      <c r="GNA23" s="3"/>
      <c r="GNB23" s="3"/>
      <c r="GNC23" s="3"/>
      <c r="GND23" s="3"/>
      <c r="GNE23" s="3"/>
      <c r="GNF23" s="3"/>
      <c r="GNG23" s="3"/>
      <c r="GNH23" s="3"/>
      <c r="GNI23" s="3"/>
      <c r="GNJ23" s="3"/>
      <c r="GNK23" s="3"/>
      <c r="GNL23" s="3"/>
      <c r="GNM23" s="3"/>
      <c r="GNN23" s="3"/>
      <c r="GNO23" s="3"/>
      <c r="GNP23" s="3"/>
      <c r="GNQ23" s="3"/>
      <c r="GNR23" s="3"/>
      <c r="GNS23" s="3"/>
      <c r="GNT23" s="3"/>
      <c r="GNU23" s="3"/>
      <c r="GNV23" s="3"/>
      <c r="GNW23" s="3"/>
      <c r="GNX23" s="3"/>
      <c r="GNY23" s="3"/>
      <c r="GNZ23" s="3"/>
      <c r="GOA23" s="3"/>
      <c r="GOB23" s="3"/>
      <c r="GOC23" s="3"/>
      <c r="GOD23" s="3"/>
      <c r="GOE23" s="3"/>
      <c r="GOF23" s="3"/>
      <c r="GOG23" s="3"/>
      <c r="GOH23" s="3"/>
      <c r="GOI23" s="3"/>
      <c r="GOJ23" s="3"/>
      <c r="GOK23" s="3"/>
      <c r="GOL23" s="3"/>
      <c r="GOM23" s="3"/>
      <c r="GON23" s="3"/>
      <c r="GOO23" s="3"/>
      <c r="GOP23" s="3"/>
      <c r="GOQ23" s="3"/>
      <c r="GOR23" s="3"/>
      <c r="GOS23" s="3"/>
      <c r="GOT23" s="3"/>
      <c r="GOU23" s="3"/>
      <c r="GOV23" s="3"/>
      <c r="GOW23" s="3"/>
      <c r="GOX23" s="3"/>
      <c r="GOY23" s="3"/>
      <c r="GOZ23" s="3"/>
      <c r="GPA23" s="3"/>
      <c r="GPB23" s="3"/>
      <c r="GPC23" s="3"/>
      <c r="GPD23" s="3"/>
      <c r="GPE23" s="3"/>
      <c r="GPF23" s="3"/>
      <c r="GPG23" s="3"/>
      <c r="GPH23" s="3"/>
      <c r="GPI23" s="3"/>
      <c r="GPJ23" s="3"/>
      <c r="GPK23" s="3"/>
      <c r="GPL23" s="3"/>
      <c r="GPM23" s="3"/>
      <c r="GPN23" s="3"/>
      <c r="GPO23" s="3"/>
      <c r="GPP23" s="3"/>
      <c r="GPQ23" s="3"/>
      <c r="GPR23" s="3"/>
      <c r="GPS23" s="3"/>
      <c r="GPT23" s="3"/>
      <c r="GPU23" s="3"/>
      <c r="GPV23" s="3"/>
      <c r="GPW23" s="3"/>
      <c r="GPX23" s="3"/>
      <c r="GPY23" s="3"/>
      <c r="GPZ23" s="3"/>
      <c r="GQA23" s="3"/>
      <c r="GQB23" s="3"/>
      <c r="GQC23" s="3"/>
      <c r="GQD23" s="3"/>
      <c r="GQE23" s="3"/>
      <c r="GQF23" s="3"/>
      <c r="GQG23" s="3"/>
      <c r="GQH23" s="3"/>
      <c r="GQI23" s="3"/>
      <c r="GQJ23" s="3"/>
      <c r="GQK23" s="3"/>
      <c r="GQL23" s="3"/>
      <c r="GQM23" s="3"/>
      <c r="GQN23" s="3"/>
      <c r="GQO23" s="3"/>
      <c r="GQP23" s="3"/>
      <c r="GQQ23" s="3"/>
      <c r="GQR23" s="3"/>
      <c r="GQS23" s="3"/>
      <c r="GQT23" s="3"/>
      <c r="GQU23" s="3"/>
      <c r="GQV23" s="3"/>
      <c r="GQW23" s="3"/>
      <c r="GQX23" s="3"/>
      <c r="GQY23" s="3"/>
      <c r="GQZ23" s="3"/>
      <c r="GRA23" s="3"/>
      <c r="GRB23" s="3"/>
      <c r="GRC23" s="3"/>
      <c r="GRD23" s="3"/>
      <c r="GRE23" s="3"/>
      <c r="GRF23" s="3"/>
      <c r="GRG23" s="3"/>
      <c r="GRH23" s="3"/>
      <c r="GRI23" s="3"/>
      <c r="GRJ23" s="3"/>
      <c r="GRK23" s="3"/>
      <c r="GRL23" s="3"/>
      <c r="GRM23" s="3"/>
      <c r="GRN23" s="3"/>
      <c r="GRO23" s="3"/>
      <c r="GRP23" s="3"/>
      <c r="GRQ23" s="3"/>
      <c r="GRR23" s="3"/>
      <c r="GRS23" s="3"/>
      <c r="GRT23" s="3"/>
      <c r="GRU23" s="3"/>
      <c r="GRV23" s="3"/>
      <c r="GRW23" s="3"/>
      <c r="GRX23" s="3"/>
      <c r="GRY23" s="3"/>
      <c r="GRZ23" s="3"/>
      <c r="GSA23" s="3"/>
      <c r="GSB23" s="3"/>
      <c r="GSC23" s="3"/>
      <c r="GSD23" s="3"/>
      <c r="GSE23" s="3"/>
      <c r="GSF23" s="3"/>
      <c r="GSG23" s="3"/>
      <c r="GSH23" s="3"/>
      <c r="GSI23" s="3"/>
      <c r="GSJ23" s="3"/>
      <c r="GSK23" s="3"/>
      <c r="GSL23" s="3"/>
      <c r="GSM23" s="3"/>
      <c r="GSN23" s="3"/>
      <c r="GSO23" s="3"/>
      <c r="GSP23" s="3"/>
      <c r="GSQ23" s="3"/>
      <c r="GSR23" s="3"/>
      <c r="GSS23" s="3"/>
      <c r="GST23" s="3"/>
      <c r="GSU23" s="3"/>
      <c r="GSV23" s="3"/>
      <c r="GSW23" s="3"/>
      <c r="GSX23" s="3"/>
      <c r="GSY23" s="3"/>
      <c r="GSZ23" s="3"/>
      <c r="GTA23" s="3"/>
      <c r="GTB23" s="3"/>
      <c r="GTC23" s="3"/>
      <c r="GTD23" s="3"/>
      <c r="GTE23" s="3"/>
      <c r="GTF23" s="3"/>
      <c r="GTG23" s="3"/>
      <c r="GTH23" s="3"/>
      <c r="GTI23" s="3"/>
      <c r="GTJ23" s="3"/>
      <c r="GTK23" s="3"/>
      <c r="GTL23" s="3"/>
      <c r="GTM23" s="3"/>
      <c r="GTN23" s="3"/>
      <c r="GTO23" s="3"/>
      <c r="GTP23" s="3"/>
      <c r="GTQ23" s="3"/>
      <c r="GTR23" s="3"/>
      <c r="GTS23" s="3"/>
      <c r="GTT23" s="3"/>
      <c r="GTU23" s="3"/>
      <c r="GTV23" s="3"/>
      <c r="GTW23" s="3"/>
      <c r="GTX23" s="3"/>
      <c r="GTY23" s="3"/>
      <c r="GTZ23" s="3"/>
      <c r="GUA23" s="3"/>
      <c r="GUB23" s="3"/>
      <c r="GUC23" s="3"/>
      <c r="GUD23" s="3"/>
      <c r="GUE23" s="3"/>
      <c r="GUF23" s="3"/>
      <c r="GUG23" s="3"/>
      <c r="GUH23" s="3"/>
      <c r="GUI23" s="3"/>
      <c r="GUJ23" s="3"/>
      <c r="GUK23" s="3"/>
      <c r="GUL23" s="3"/>
      <c r="GUM23" s="3"/>
      <c r="GUN23" s="3"/>
      <c r="GUO23" s="3"/>
      <c r="GUP23" s="3"/>
      <c r="GUQ23" s="3"/>
      <c r="GUR23" s="3"/>
      <c r="GUS23" s="3"/>
      <c r="GUT23" s="3"/>
      <c r="GUU23" s="3"/>
      <c r="GUV23" s="3"/>
      <c r="GUW23" s="3"/>
      <c r="GUX23" s="3"/>
      <c r="GUY23" s="3"/>
      <c r="GUZ23" s="3"/>
      <c r="GVA23" s="3"/>
      <c r="GVB23" s="3"/>
      <c r="GVC23" s="3"/>
      <c r="GVD23" s="3"/>
      <c r="GVE23" s="3"/>
      <c r="GVF23" s="3"/>
      <c r="GVG23" s="3"/>
      <c r="GVH23" s="3"/>
      <c r="GVI23" s="3"/>
      <c r="GVJ23" s="3"/>
      <c r="GVK23" s="3"/>
      <c r="GVL23" s="3"/>
      <c r="GVM23" s="3"/>
      <c r="GVN23" s="3"/>
      <c r="GVO23" s="3"/>
      <c r="GVP23" s="3"/>
      <c r="GVQ23" s="3"/>
      <c r="GVR23" s="3"/>
      <c r="GVS23" s="3"/>
      <c r="GVT23" s="3"/>
      <c r="GVU23" s="3"/>
      <c r="GVV23" s="3"/>
      <c r="GVW23" s="3"/>
      <c r="GVX23" s="3"/>
      <c r="GVY23" s="3"/>
      <c r="GVZ23" s="3"/>
      <c r="GWA23" s="3"/>
      <c r="GWB23" s="3"/>
      <c r="GWC23" s="3"/>
      <c r="GWD23" s="3"/>
      <c r="GWE23" s="3"/>
      <c r="GWF23" s="3"/>
      <c r="GWG23" s="3"/>
      <c r="GWH23" s="3"/>
      <c r="GWI23" s="3"/>
      <c r="GWJ23" s="3"/>
      <c r="GWK23" s="3"/>
      <c r="GWL23" s="3"/>
      <c r="GWM23" s="3"/>
      <c r="GWN23" s="3"/>
      <c r="GWO23" s="3"/>
      <c r="GWP23" s="3"/>
      <c r="GWQ23" s="3"/>
      <c r="GWR23" s="3"/>
      <c r="GWS23" s="3"/>
      <c r="GWT23" s="3"/>
      <c r="GWU23" s="3"/>
      <c r="GWV23" s="3"/>
      <c r="GWW23" s="3"/>
      <c r="GWX23" s="3"/>
      <c r="GWY23" s="3"/>
      <c r="GWZ23" s="3"/>
      <c r="GXA23" s="3"/>
      <c r="GXB23" s="3"/>
      <c r="GXC23" s="3"/>
      <c r="GXD23" s="3"/>
      <c r="GXE23" s="3"/>
      <c r="GXF23" s="3"/>
      <c r="GXG23" s="3"/>
      <c r="GXH23" s="3"/>
      <c r="GXI23" s="3"/>
      <c r="GXJ23" s="3"/>
      <c r="GXK23" s="3"/>
      <c r="GXL23" s="3"/>
      <c r="GXM23" s="3"/>
      <c r="GXN23" s="3"/>
      <c r="GXO23" s="3"/>
      <c r="GXP23" s="3"/>
      <c r="GXQ23" s="3"/>
      <c r="GXR23" s="3"/>
      <c r="GXS23" s="3"/>
      <c r="GXT23" s="3"/>
      <c r="GXU23" s="3"/>
      <c r="GXV23" s="3"/>
      <c r="GXW23" s="3"/>
      <c r="GXX23" s="3"/>
      <c r="GXY23" s="3"/>
      <c r="GXZ23" s="3"/>
      <c r="GYA23" s="3"/>
      <c r="GYB23" s="3"/>
      <c r="GYC23" s="3"/>
      <c r="GYD23" s="3"/>
      <c r="GYE23" s="3"/>
      <c r="GYF23" s="3"/>
      <c r="GYG23" s="3"/>
      <c r="GYH23" s="3"/>
      <c r="GYI23" s="3"/>
      <c r="GYJ23" s="3"/>
      <c r="GYK23" s="3"/>
      <c r="GYL23" s="3"/>
      <c r="GYM23" s="3"/>
      <c r="GYN23" s="3"/>
      <c r="GYO23" s="3"/>
      <c r="GYP23" s="3"/>
      <c r="GYQ23" s="3"/>
      <c r="GYR23" s="3"/>
      <c r="GYS23" s="3"/>
      <c r="GYT23" s="3"/>
      <c r="GYU23" s="3"/>
      <c r="GYV23" s="3"/>
      <c r="GYW23" s="3"/>
      <c r="GYX23" s="3"/>
      <c r="GYY23" s="3"/>
      <c r="GYZ23" s="3"/>
      <c r="GZA23" s="3"/>
      <c r="GZB23" s="3"/>
      <c r="GZC23" s="3"/>
      <c r="GZD23" s="3"/>
      <c r="GZE23" s="3"/>
      <c r="GZF23" s="3"/>
      <c r="GZG23" s="3"/>
      <c r="GZH23" s="3"/>
      <c r="GZI23" s="3"/>
      <c r="GZJ23" s="3"/>
      <c r="GZK23" s="3"/>
      <c r="GZL23" s="3"/>
      <c r="GZM23" s="3"/>
      <c r="GZN23" s="3"/>
      <c r="GZO23" s="3"/>
      <c r="GZP23" s="3"/>
      <c r="GZQ23" s="3"/>
      <c r="GZR23" s="3"/>
      <c r="GZS23" s="3"/>
      <c r="GZT23" s="3"/>
      <c r="GZU23" s="3"/>
      <c r="GZV23" s="3"/>
      <c r="GZW23" s="3"/>
      <c r="GZX23" s="3"/>
      <c r="GZY23" s="3"/>
      <c r="GZZ23" s="3"/>
      <c r="HAA23" s="3"/>
      <c r="HAB23" s="3"/>
      <c r="HAC23" s="3"/>
      <c r="HAD23" s="3"/>
      <c r="HAE23" s="3"/>
      <c r="HAF23" s="3"/>
      <c r="HAG23" s="3"/>
      <c r="HAH23" s="3"/>
      <c r="HAI23" s="3"/>
      <c r="HAJ23" s="3"/>
      <c r="HAK23" s="3"/>
      <c r="HAL23" s="3"/>
      <c r="HAM23" s="3"/>
      <c r="HAN23" s="3"/>
      <c r="HAO23" s="3"/>
      <c r="HAP23" s="3"/>
      <c r="HAQ23" s="3"/>
      <c r="HAR23" s="3"/>
      <c r="HAS23" s="3"/>
      <c r="HAT23" s="3"/>
      <c r="HAU23" s="3"/>
      <c r="HAV23" s="3"/>
      <c r="HAW23" s="3"/>
      <c r="HAX23" s="3"/>
      <c r="HAY23" s="3"/>
      <c r="HAZ23" s="3"/>
      <c r="HBA23" s="3"/>
      <c r="HBB23" s="3"/>
      <c r="HBC23" s="3"/>
      <c r="HBD23" s="3"/>
      <c r="HBE23" s="3"/>
      <c r="HBF23" s="3"/>
      <c r="HBG23" s="3"/>
      <c r="HBH23" s="3"/>
      <c r="HBI23" s="3"/>
      <c r="HBJ23" s="3"/>
      <c r="HBK23" s="3"/>
      <c r="HBL23" s="3"/>
      <c r="HBM23" s="3"/>
      <c r="HBN23" s="3"/>
      <c r="HBO23" s="3"/>
      <c r="HBP23" s="3"/>
      <c r="HBQ23" s="3"/>
      <c r="HBR23" s="3"/>
      <c r="HBS23" s="3"/>
      <c r="HBT23" s="3"/>
      <c r="HBU23" s="3"/>
      <c r="HBV23" s="3"/>
      <c r="HBW23" s="3"/>
      <c r="HBX23" s="3"/>
      <c r="HBY23" s="3"/>
      <c r="HBZ23" s="3"/>
      <c r="HCA23" s="3"/>
      <c r="HCB23" s="3"/>
      <c r="HCC23" s="3"/>
      <c r="HCD23" s="3"/>
      <c r="HCE23" s="3"/>
      <c r="HCF23" s="3"/>
      <c r="HCG23" s="3"/>
      <c r="HCH23" s="3"/>
      <c r="HCI23" s="3"/>
      <c r="HCJ23" s="3"/>
      <c r="HCK23" s="3"/>
      <c r="HCL23" s="3"/>
      <c r="HCM23" s="3"/>
      <c r="HCN23" s="3"/>
      <c r="HCO23" s="3"/>
      <c r="HCP23" s="3"/>
      <c r="HCQ23" s="3"/>
      <c r="HCR23" s="3"/>
      <c r="HCS23" s="3"/>
      <c r="HCT23" s="3"/>
      <c r="HCU23" s="3"/>
      <c r="HCV23" s="3"/>
      <c r="HCW23" s="3"/>
      <c r="HCX23" s="3"/>
      <c r="HCY23" s="3"/>
      <c r="HCZ23" s="3"/>
      <c r="HDA23" s="3"/>
      <c r="HDB23" s="3"/>
      <c r="HDC23" s="3"/>
      <c r="HDD23" s="3"/>
      <c r="HDE23" s="3"/>
      <c r="HDF23" s="3"/>
      <c r="HDG23" s="3"/>
      <c r="HDH23" s="3"/>
      <c r="HDI23" s="3"/>
      <c r="HDJ23" s="3"/>
      <c r="HDK23" s="3"/>
      <c r="HDL23" s="3"/>
      <c r="HDM23" s="3"/>
      <c r="HDN23" s="3"/>
      <c r="HDO23" s="3"/>
      <c r="HDP23" s="3"/>
      <c r="HDQ23" s="3"/>
      <c r="HDR23" s="3"/>
      <c r="HDS23" s="3"/>
      <c r="HDT23" s="3"/>
      <c r="HDU23" s="3"/>
      <c r="HDV23" s="3"/>
      <c r="HDW23" s="3"/>
      <c r="HDX23" s="3"/>
      <c r="HDY23" s="3"/>
      <c r="HDZ23" s="3"/>
      <c r="HEA23" s="3"/>
      <c r="HEB23" s="3"/>
      <c r="HEC23" s="3"/>
      <c r="HED23" s="3"/>
      <c r="HEE23" s="3"/>
      <c r="HEF23" s="3"/>
      <c r="HEG23" s="3"/>
      <c r="HEH23" s="3"/>
      <c r="HEI23" s="3"/>
      <c r="HEJ23" s="3"/>
      <c r="HEK23" s="3"/>
      <c r="HEL23" s="3"/>
      <c r="HEM23" s="3"/>
      <c r="HEN23" s="3"/>
      <c r="HEO23" s="3"/>
      <c r="HEP23" s="3"/>
      <c r="HEQ23" s="3"/>
      <c r="HER23" s="3"/>
      <c r="HES23" s="3"/>
      <c r="HET23" s="3"/>
      <c r="HEU23" s="3"/>
      <c r="HEV23" s="3"/>
      <c r="HEW23" s="3"/>
      <c r="HEX23" s="3"/>
      <c r="HEY23" s="3"/>
      <c r="HEZ23" s="3"/>
      <c r="HFA23" s="3"/>
      <c r="HFB23" s="3"/>
      <c r="HFC23" s="3"/>
      <c r="HFD23" s="3"/>
      <c r="HFE23" s="3"/>
      <c r="HFF23" s="3"/>
      <c r="HFG23" s="3"/>
      <c r="HFH23" s="3"/>
      <c r="HFI23" s="3"/>
      <c r="HFJ23" s="3"/>
      <c r="HFK23" s="3"/>
      <c r="HFL23" s="3"/>
      <c r="HFM23" s="3"/>
      <c r="HFN23" s="3"/>
      <c r="HFO23" s="3"/>
      <c r="HFP23" s="3"/>
      <c r="HFQ23" s="3"/>
      <c r="HFR23" s="3"/>
      <c r="HFS23" s="3"/>
      <c r="HFT23" s="3"/>
      <c r="HFU23" s="3"/>
      <c r="HFV23" s="3"/>
      <c r="HFW23" s="3"/>
      <c r="HFX23" s="3"/>
      <c r="HFY23" s="3"/>
      <c r="HFZ23" s="3"/>
      <c r="HGA23" s="3"/>
      <c r="HGB23" s="3"/>
      <c r="HGC23" s="3"/>
      <c r="HGD23" s="3"/>
      <c r="HGE23" s="3"/>
      <c r="HGF23" s="3"/>
      <c r="HGG23" s="3"/>
      <c r="HGH23" s="3"/>
      <c r="HGI23" s="3"/>
      <c r="HGJ23" s="3"/>
      <c r="HGK23" s="3"/>
      <c r="HGL23" s="3"/>
      <c r="HGM23" s="3"/>
      <c r="HGN23" s="3"/>
      <c r="HGO23" s="3"/>
      <c r="HGP23" s="3"/>
      <c r="HGQ23" s="3"/>
      <c r="HGR23" s="3"/>
      <c r="HGS23" s="3"/>
      <c r="HGT23" s="3"/>
      <c r="HGU23" s="3"/>
      <c r="HGV23" s="3"/>
      <c r="HGW23" s="3"/>
      <c r="HGX23" s="3"/>
      <c r="HGY23" s="3"/>
      <c r="HGZ23" s="3"/>
      <c r="HHA23" s="3"/>
      <c r="HHB23" s="3"/>
      <c r="HHC23" s="3"/>
      <c r="HHD23" s="3"/>
      <c r="HHE23" s="3"/>
      <c r="HHF23" s="3"/>
      <c r="HHG23" s="3"/>
      <c r="HHH23" s="3"/>
      <c r="HHI23" s="3"/>
      <c r="HHJ23" s="3"/>
      <c r="HHK23" s="3"/>
      <c r="HHL23" s="3"/>
      <c r="HHM23" s="3"/>
      <c r="HHN23" s="3"/>
      <c r="HHO23" s="3"/>
      <c r="HHP23" s="3"/>
      <c r="HHQ23" s="3"/>
      <c r="HHR23" s="3"/>
      <c r="HHS23" s="3"/>
      <c r="HHT23" s="3"/>
      <c r="HHU23" s="3"/>
      <c r="HHV23" s="3"/>
      <c r="HHW23" s="3"/>
      <c r="HHX23" s="3"/>
      <c r="HHY23" s="3"/>
      <c r="HHZ23" s="3"/>
      <c r="HIA23" s="3"/>
      <c r="HIB23" s="3"/>
      <c r="HIC23" s="3"/>
      <c r="HID23" s="3"/>
      <c r="HIE23" s="3"/>
      <c r="HIF23" s="3"/>
      <c r="HIG23" s="3"/>
      <c r="HIH23" s="3"/>
      <c r="HII23" s="3"/>
      <c r="HIJ23" s="3"/>
      <c r="HIK23" s="3"/>
      <c r="HIL23" s="3"/>
      <c r="HIM23" s="3"/>
      <c r="HIN23" s="3"/>
      <c r="HIO23" s="3"/>
      <c r="HIP23" s="3"/>
      <c r="HIQ23" s="3"/>
      <c r="HIR23" s="3"/>
      <c r="HIS23" s="3"/>
      <c r="HIT23" s="3"/>
      <c r="HIU23" s="3"/>
      <c r="HIV23" s="3"/>
      <c r="HIW23" s="3"/>
      <c r="HIX23" s="3"/>
      <c r="HIY23" s="3"/>
      <c r="HIZ23" s="3"/>
      <c r="HJA23" s="3"/>
      <c r="HJB23" s="3"/>
      <c r="HJC23" s="3"/>
      <c r="HJD23" s="3"/>
      <c r="HJE23" s="3"/>
      <c r="HJF23" s="3"/>
      <c r="HJG23" s="3"/>
      <c r="HJH23" s="3"/>
      <c r="HJI23" s="3"/>
      <c r="HJJ23" s="3"/>
      <c r="HJK23" s="3"/>
      <c r="HJL23" s="3"/>
      <c r="HJM23" s="3"/>
      <c r="HJN23" s="3"/>
      <c r="HJO23" s="3"/>
      <c r="HJP23" s="3"/>
      <c r="HJQ23" s="3"/>
      <c r="HJR23" s="3"/>
      <c r="HJS23" s="3"/>
      <c r="HJT23" s="3"/>
      <c r="HJU23" s="3"/>
      <c r="HJV23" s="3"/>
      <c r="HJW23" s="3"/>
      <c r="HJX23" s="3"/>
      <c r="HJY23" s="3"/>
      <c r="HJZ23" s="3"/>
      <c r="HKA23" s="3"/>
      <c r="HKB23" s="3"/>
      <c r="HKC23" s="3"/>
      <c r="HKD23" s="3"/>
      <c r="HKE23" s="3"/>
      <c r="HKF23" s="3"/>
      <c r="HKG23" s="3"/>
      <c r="HKH23" s="3"/>
      <c r="HKI23" s="3"/>
      <c r="HKJ23" s="3"/>
      <c r="HKK23" s="3"/>
      <c r="HKL23" s="3"/>
      <c r="HKM23" s="3"/>
      <c r="HKN23" s="3"/>
      <c r="HKO23" s="3"/>
      <c r="HKP23" s="3"/>
      <c r="HKQ23" s="3"/>
      <c r="HKR23" s="3"/>
      <c r="HKS23" s="3"/>
      <c r="HKT23" s="3"/>
      <c r="HKU23" s="3"/>
      <c r="HKV23" s="3"/>
      <c r="HKW23" s="3"/>
      <c r="HKX23" s="3"/>
      <c r="HKY23" s="3"/>
      <c r="HKZ23" s="3"/>
      <c r="HLA23" s="3"/>
      <c r="HLB23" s="3"/>
      <c r="HLC23" s="3"/>
      <c r="HLD23" s="3"/>
      <c r="HLE23" s="3"/>
      <c r="HLF23" s="3"/>
      <c r="HLG23" s="3"/>
      <c r="HLH23" s="3"/>
      <c r="HLI23" s="3"/>
      <c r="HLJ23" s="3"/>
      <c r="HLK23" s="3"/>
      <c r="HLL23" s="3"/>
      <c r="HLM23" s="3"/>
      <c r="HLN23" s="3"/>
      <c r="HLO23" s="3"/>
      <c r="HLP23" s="3"/>
      <c r="HLQ23" s="3"/>
      <c r="HLR23" s="3"/>
      <c r="HLS23" s="3"/>
      <c r="HLT23" s="3"/>
      <c r="HLU23" s="3"/>
      <c r="HLV23" s="3"/>
      <c r="HLW23" s="3"/>
      <c r="HLX23" s="3"/>
      <c r="HLY23" s="3"/>
      <c r="HLZ23" s="3"/>
      <c r="HMA23" s="3"/>
      <c r="HMB23" s="3"/>
      <c r="HMC23" s="3"/>
      <c r="HMD23" s="3"/>
      <c r="HME23" s="3"/>
      <c r="HMF23" s="3"/>
      <c r="HMG23" s="3"/>
      <c r="HMH23" s="3"/>
      <c r="HMI23" s="3"/>
      <c r="HMJ23" s="3"/>
      <c r="HMK23" s="3"/>
      <c r="HML23" s="3"/>
      <c r="HMM23" s="3"/>
      <c r="HMN23" s="3"/>
      <c r="HMO23" s="3"/>
      <c r="HMP23" s="3"/>
      <c r="HMQ23" s="3"/>
      <c r="HMR23" s="3"/>
      <c r="HMS23" s="3"/>
      <c r="HMT23" s="3"/>
      <c r="HMU23" s="3"/>
      <c r="HMV23" s="3"/>
      <c r="HMW23" s="3"/>
      <c r="HMX23" s="3"/>
      <c r="HMY23" s="3"/>
      <c r="HMZ23" s="3"/>
      <c r="HNA23" s="3"/>
      <c r="HNB23" s="3"/>
      <c r="HNC23" s="3"/>
      <c r="HND23" s="3"/>
      <c r="HNE23" s="3"/>
      <c r="HNF23" s="3"/>
      <c r="HNG23" s="3"/>
      <c r="HNH23" s="3"/>
      <c r="HNI23" s="3"/>
      <c r="HNJ23" s="3"/>
      <c r="HNK23" s="3"/>
      <c r="HNL23" s="3"/>
      <c r="HNM23" s="3"/>
      <c r="HNN23" s="3"/>
      <c r="HNO23" s="3"/>
      <c r="HNP23" s="3"/>
      <c r="HNQ23" s="3"/>
      <c r="HNR23" s="3"/>
      <c r="HNS23" s="3"/>
      <c r="HNT23" s="3"/>
      <c r="HNU23" s="3"/>
      <c r="HNV23" s="3"/>
      <c r="HNW23" s="3"/>
      <c r="HNX23" s="3"/>
      <c r="HNY23" s="3"/>
      <c r="HNZ23" s="3"/>
      <c r="HOA23" s="3"/>
      <c r="HOB23" s="3"/>
      <c r="HOC23" s="3"/>
      <c r="HOD23" s="3"/>
      <c r="HOE23" s="3"/>
      <c r="HOF23" s="3"/>
      <c r="HOG23" s="3"/>
      <c r="HOH23" s="3"/>
      <c r="HOI23" s="3"/>
      <c r="HOJ23" s="3"/>
      <c r="HOK23" s="3"/>
      <c r="HOL23" s="3"/>
      <c r="HOM23" s="3"/>
      <c r="HON23" s="3"/>
      <c r="HOO23" s="3"/>
      <c r="HOP23" s="3"/>
      <c r="HOQ23" s="3"/>
      <c r="HOR23" s="3"/>
      <c r="HOS23" s="3"/>
      <c r="HOT23" s="3"/>
      <c r="HOU23" s="3"/>
      <c r="HOV23" s="3"/>
      <c r="HOW23" s="3"/>
      <c r="HOX23" s="3"/>
      <c r="HOY23" s="3"/>
      <c r="HOZ23" s="3"/>
      <c r="HPA23" s="3"/>
      <c r="HPB23" s="3"/>
      <c r="HPC23" s="3"/>
      <c r="HPD23" s="3"/>
      <c r="HPE23" s="3"/>
      <c r="HPF23" s="3"/>
      <c r="HPG23" s="3"/>
      <c r="HPH23" s="3"/>
      <c r="HPI23" s="3"/>
      <c r="HPJ23" s="3"/>
      <c r="HPK23" s="3"/>
      <c r="HPL23" s="3"/>
      <c r="HPM23" s="3"/>
      <c r="HPN23" s="3"/>
      <c r="HPO23" s="3"/>
      <c r="HPP23" s="3"/>
      <c r="HPQ23" s="3"/>
      <c r="HPR23" s="3"/>
      <c r="HPS23" s="3"/>
      <c r="HPT23" s="3"/>
      <c r="HPU23" s="3"/>
      <c r="HPV23" s="3"/>
      <c r="HPW23" s="3"/>
      <c r="HPX23" s="3"/>
      <c r="HPY23" s="3"/>
      <c r="HPZ23" s="3"/>
      <c r="HQA23" s="3"/>
      <c r="HQB23" s="3"/>
      <c r="HQC23" s="3"/>
      <c r="HQD23" s="3"/>
      <c r="HQE23" s="3"/>
      <c r="HQF23" s="3"/>
      <c r="HQG23" s="3"/>
      <c r="HQH23" s="3"/>
      <c r="HQI23" s="3"/>
      <c r="HQJ23" s="3"/>
      <c r="HQK23" s="3"/>
      <c r="HQL23" s="3"/>
      <c r="HQM23" s="3"/>
      <c r="HQN23" s="3"/>
      <c r="HQO23" s="3"/>
      <c r="HQP23" s="3"/>
      <c r="HQQ23" s="3"/>
      <c r="HQR23" s="3"/>
      <c r="HQS23" s="3"/>
      <c r="HQT23" s="3"/>
      <c r="HQU23" s="3"/>
      <c r="HQV23" s="3"/>
      <c r="HQW23" s="3"/>
      <c r="HQX23" s="3"/>
      <c r="HQY23" s="3"/>
      <c r="HQZ23" s="3"/>
      <c r="HRA23" s="3"/>
      <c r="HRB23" s="3"/>
      <c r="HRC23" s="3"/>
      <c r="HRD23" s="3"/>
      <c r="HRE23" s="3"/>
      <c r="HRF23" s="3"/>
      <c r="HRG23" s="3"/>
      <c r="HRH23" s="3"/>
      <c r="HRI23" s="3"/>
      <c r="HRJ23" s="3"/>
      <c r="HRK23" s="3"/>
      <c r="HRL23" s="3"/>
      <c r="HRM23" s="3"/>
      <c r="HRN23" s="3"/>
      <c r="HRO23" s="3"/>
      <c r="HRP23" s="3"/>
      <c r="HRQ23" s="3"/>
      <c r="HRR23" s="3"/>
      <c r="HRS23" s="3"/>
      <c r="HRT23" s="3"/>
      <c r="HRU23" s="3"/>
      <c r="HRV23" s="3"/>
      <c r="HRW23" s="3"/>
      <c r="HRX23" s="3"/>
      <c r="HRY23" s="3"/>
      <c r="HRZ23" s="3"/>
      <c r="HSA23" s="3"/>
      <c r="HSB23" s="3"/>
      <c r="HSC23" s="3"/>
      <c r="HSD23" s="3"/>
      <c r="HSE23" s="3"/>
      <c r="HSF23" s="3"/>
      <c r="HSG23" s="3"/>
      <c r="HSH23" s="3"/>
      <c r="HSI23" s="3"/>
      <c r="HSJ23" s="3"/>
      <c r="HSK23" s="3"/>
      <c r="HSL23" s="3"/>
      <c r="HSM23" s="3"/>
      <c r="HSN23" s="3"/>
      <c r="HSO23" s="3"/>
      <c r="HSP23" s="3"/>
      <c r="HSQ23" s="3"/>
      <c r="HSR23" s="3"/>
      <c r="HSS23" s="3"/>
      <c r="HST23" s="3"/>
      <c r="HSU23" s="3"/>
      <c r="HSV23" s="3"/>
      <c r="HSW23" s="3"/>
      <c r="HSX23" s="3"/>
      <c r="HSY23" s="3"/>
      <c r="HSZ23" s="3"/>
      <c r="HTA23" s="3"/>
      <c r="HTB23" s="3"/>
      <c r="HTC23" s="3"/>
      <c r="HTD23" s="3"/>
      <c r="HTE23" s="3"/>
      <c r="HTF23" s="3"/>
      <c r="HTG23" s="3"/>
      <c r="HTH23" s="3"/>
      <c r="HTI23" s="3"/>
      <c r="HTJ23" s="3"/>
      <c r="HTK23" s="3"/>
      <c r="HTL23" s="3"/>
      <c r="HTM23" s="3"/>
      <c r="HTN23" s="3"/>
      <c r="HTO23" s="3"/>
      <c r="HTP23" s="3"/>
      <c r="HTQ23" s="3"/>
      <c r="HTR23" s="3"/>
      <c r="HTS23" s="3"/>
      <c r="HTT23" s="3"/>
      <c r="HTU23" s="3"/>
      <c r="HTV23" s="3"/>
      <c r="HTW23" s="3"/>
      <c r="HTX23" s="3"/>
      <c r="HTY23" s="3"/>
      <c r="HTZ23" s="3"/>
      <c r="HUA23" s="3"/>
      <c r="HUB23" s="3"/>
      <c r="HUC23" s="3"/>
      <c r="HUD23" s="3"/>
      <c r="HUE23" s="3"/>
      <c r="HUF23" s="3"/>
      <c r="HUG23" s="3"/>
      <c r="HUH23" s="3"/>
      <c r="HUI23" s="3"/>
      <c r="HUJ23" s="3"/>
      <c r="HUK23" s="3"/>
      <c r="HUL23" s="3"/>
      <c r="HUM23" s="3"/>
      <c r="HUN23" s="3"/>
      <c r="HUO23" s="3"/>
      <c r="HUP23" s="3"/>
      <c r="HUQ23" s="3"/>
      <c r="HUR23" s="3"/>
      <c r="HUS23" s="3"/>
      <c r="HUT23" s="3"/>
      <c r="HUU23" s="3"/>
      <c r="HUV23" s="3"/>
      <c r="HUW23" s="3"/>
      <c r="HUX23" s="3"/>
      <c r="HUY23" s="3"/>
      <c r="HUZ23" s="3"/>
      <c r="HVA23" s="3"/>
      <c r="HVB23" s="3"/>
      <c r="HVC23" s="3"/>
      <c r="HVD23" s="3"/>
      <c r="HVE23" s="3"/>
      <c r="HVF23" s="3"/>
      <c r="HVG23" s="3"/>
      <c r="HVH23" s="3"/>
      <c r="HVI23" s="3"/>
      <c r="HVJ23" s="3"/>
      <c r="HVK23" s="3"/>
      <c r="HVL23" s="3"/>
      <c r="HVM23" s="3"/>
      <c r="HVN23" s="3"/>
      <c r="HVO23" s="3"/>
      <c r="HVP23" s="3"/>
      <c r="HVQ23" s="3"/>
      <c r="HVR23" s="3"/>
      <c r="HVS23" s="3"/>
      <c r="HVT23" s="3"/>
      <c r="HVU23" s="3"/>
      <c r="HVV23" s="3"/>
      <c r="HVW23" s="3"/>
      <c r="HVX23" s="3"/>
      <c r="HVY23" s="3"/>
      <c r="HVZ23" s="3"/>
      <c r="HWA23" s="3"/>
      <c r="HWB23" s="3"/>
      <c r="HWC23" s="3"/>
      <c r="HWD23" s="3"/>
      <c r="HWE23" s="3"/>
      <c r="HWF23" s="3"/>
      <c r="HWG23" s="3"/>
      <c r="HWH23" s="3"/>
      <c r="HWI23" s="3"/>
      <c r="HWJ23" s="3"/>
      <c r="HWK23" s="3"/>
      <c r="HWL23" s="3"/>
      <c r="HWM23" s="3"/>
      <c r="HWN23" s="3"/>
      <c r="HWO23" s="3"/>
      <c r="HWP23" s="3"/>
      <c r="HWQ23" s="3"/>
      <c r="HWR23" s="3"/>
      <c r="HWS23" s="3"/>
      <c r="HWT23" s="3"/>
      <c r="HWU23" s="3"/>
      <c r="HWV23" s="3"/>
      <c r="HWW23" s="3"/>
      <c r="HWX23" s="3"/>
      <c r="HWY23" s="3"/>
      <c r="HWZ23" s="3"/>
      <c r="HXA23" s="3"/>
      <c r="HXB23" s="3"/>
      <c r="HXC23" s="3"/>
      <c r="HXD23" s="3"/>
      <c r="HXE23" s="3"/>
      <c r="HXF23" s="3"/>
      <c r="HXG23" s="3"/>
      <c r="HXH23" s="3"/>
      <c r="HXI23" s="3"/>
      <c r="HXJ23" s="3"/>
      <c r="HXK23" s="3"/>
      <c r="HXL23" s="3"/>
      <c r="HXM23" s="3"/>
      <c r="HXN23" s="3"/>
      <c r="HXO23" s="3"/>
      <c r="HXP23" s="3"/>
      <c r="HXQ23" s="3"/>
      <c r="HXR23" s="3"/>
      <c r="HXS23" s="3"/>
      <c r="HXT23" s="3"/>
      <c r="HXU23" s="3"/>
      <c r="HXV23" s="3"/>
      <c r="HXW23" s="3"/>
      <c r="HXX23" s="3"/>
      <c r="HXY23" s="3"/>
      <c r="HXZ23" s="3"/>
      <c r="HYA23" s="3"/>
      <c r="HYB23" s="3"/>
      <c r="HYC23" s="3"/>
      <c r="HYD23" s="3"/>
      <c r="HYE23" s="3"/>
      <c r="HYF23" s="3"/>
      <c r="HYG23" s="3"/>
      <c r="HYH23" s="3"/>
      <c r="HYI23" s="3"/>
      <c r="HYJ23" s="3"/>
      <c r="HYK23" s="3"/>
      <c r="HYL23" s="3"/>
      <c r="HYM23" s="3"/>
      <c r="HYN23" s="3"/>
      <c r="HYO23" s="3"/>
      <c r="HYP23" s="3"/>
      <c r="HYQ23" s="3"/>
      <c r="HYR23" s="3"/>
      <c r="HYS23" s="3"/>
      <c r="HYT23" s="3"/>
      <c r="HYU23" s="3"/>
      <c r="HYV23" s="3"/>
      <c r="HYW23" s="3"/>
      <c r="HYX23" s="3"/>
      <c r="HYY23" s="3"/>
      <c r="HYZ23" s="3"/>
      <c r="HZA23" s="3"/>
      <c r="HZB23" s="3"/>
      <c r="HZC23" s="3"/>
      <c r="HZD23" s="3"/>
      <c r="HZE23" s="3"/>
      <c r="HZF23" s="3"/>
      <c r="HZG23" s="3"/>
      <c r="HZH23" s="3"/>
      <c r="HZI23" s="3"/>
      <c r="HZJ23" s="3"/>
      <c r="HZK23" s="3"/>
      <c r="HZL23" s="3"/>
      <c r="HZM23" s="3"/>
      <c r="HZN23" s="3"/>
      <c r="HZO23" s="3"/>
      <c r="HZP23" s="3"/>
      <c r="HZQ23" s="3"/>
      <c r="HZR23" s="3"/>
      <c r="HZS23" s="3"/>
      <c r="HZT23" s="3"/>
      <c r="HZU23" s="3"/>
      <c r="HZV23" s="3"/>
      <c r="HZW23" s="3"/>
      <c r="HZX23" s="3"/>
      <c r="HZY23" s="3"/>
      <c r="HZZ23" s="3"/>
      <c r="IAA23" s="3"/>
      <c r="IAB23" s="3"/>
      <c r="IAC23" s="3"/>
      <c r="IAD23" s="3"/>
      <c r="IAE23" s="3"/>
      <c r="IAF23" s="3"/>
      <c r="IAG23" s="3"/>
      <c r="IAH23" s="3"/>
      <c r="IAI23" s="3"/>
      <c r="IAJ23" s="3"/>
      <c r="IAK23" s="3"/>
      <c r="IAL23" s="3"/>
      <c r="IAM23" s="3"/>
      <c r="IAN23" s="3"/>
      <c r="IAO23" s="3"/>
      <c r="IAP23" s="3"/>
      <c r="IAQ23" s="3"/>
      <c r="IAR23" s="3"/>
      <c r="IAS23" s="3"/>
      <c r="IAT23" s="3"/>
      <c r="IAU23" s="3"/>
      <c r="IAV23" s="3"/>
      <c r="IAW23" s="3"/>
      <c r="IAX23" s="3"/>
      <c r="IAY23" s="3"/>
      <c r="IAZ23" s="3"/>
      <c r="IBA23" s="3"/>
      <c r="IBB23" s="3"/>
      <c r="IBC23" s="3"/>
      <c r="IBD23" s="3"/>
      <c r="IBE23" s="3"/>
      <c r="IBF23" s="3"/>
      <c r="IBG23" s="3"/>
      <c r="IBH23" s="3"/>
      <c r="IBI23" s="3"/>
      <c r="IBJ23" s="3"/>
      <c r="IBK23" s="3"/>
      <c r="IBL23" s="3"/>
      <c r="IBM23" s="3"/>
      <c r="IBN23" s="3"/>
      <c r="IBO23" s="3"/>
      <c r="IBP23" s="3"/>
      <c r="IBQ23" s="3"/>
      <c r="IBR23" s="3"/>
      <c r="IBS23" s="3"/>
      <c r="IBT23" s="3"/>
      <c r="IBU23" s="3"/>
      <c r="IBV23" s="3"/>
      <c r="IBW23" s="3"/>
      <c r="IBX23" s="3"/>
      <c r="IBY23" s="3"/>
      <c r="IBZ23" s="3"/>
      <c r="ICA23" s="3"/>
      <c r="ICB23" s="3"/>
      <c r="ICC23" s="3"/>
      <c r="ICD23" s="3"/>
      <c r="ICE23" s="3"/>
      <c r="ICF23" s="3"/>
      <c r="ICG23" s="3"/>
      <c r="ICH23" s="3"/>
      <c r="ICI23" s="3"/>
      <c r="ICJ23" s="3"/>
      <c r="ICK23" s="3"/>
      <c r="ICL23" s="3"/>
      <c r="ICM23" s="3"/>
      <c r="ICN23" s="3"/>
      <c r="ICO23" s="3"/>
      <c r="ICP23" s="3"/>
      <c r="ICQ23" s="3"/>
      <c r="ICR23" s="3"/>
      <c r="ICS23" s="3"/>
      <c r="ICT23" s="3"/>
      <c r="ICU23" s="3"/>
      <c r="ICV23" s="3"/>
      <c r="ICW23" s="3"/>
      <c r="ICX23" s="3"/>
      <c r="ICY23" s="3"/>
      <c r="ICZ23" s="3"/>
      <c r="IDA23" s="3"/>
      <c r="IDB23" s="3"/>
      <c r="IDC23" s="3"/>
      <c r="IDD23" s="3"/>
      <c r="IDE23" s="3"/>
      <c r="IDF23" s="3"/>
      <c r="IDG23" s="3"/>
      <c r="IDH23" s="3"/>
      <c r="IDI23" s="3"/>
      <c r="IDJ23" s="3"/>
      <c r="IDK23" s="3"/>
      <c r="IDL23" s="3"/>
      <c r="IDM23" s="3"/>
      <c r="IDN23" s="3"/>
      <c r="IDO23" s="3"/>
      <c r="IDP23" s="3"/>
      <c r="IDQ23" s="3"/>
      <c r="IDR23" s="3"/>
      <c r="IDS23" s="3"/>
      <c r="IDT23" s="3"/>
      <c r="IDU23" s="3"/>
      <c r="IDV23" s="3"/>
      <c r="IDW23" s="3"/>
      <c r="IDX23" s="3"/>
      <c r="IDY23" s="3"/>
      <c r="IDZ23" s="3"/>
      <c r="IEA23" s="3"/>
      <c r="IEB23" s="3"/>
      <c r="IEC23" s="3"/>
      <c r="IED23" s="3"/>
      <c r="IEE23" s="3"/>
      <c r="IEF23" s="3"/>
      <c r="IEG23" s="3"/>
      <c r="IEH23" s="3"/>
      <c r="IEI23" s="3"/>
      <c r="IEJ23" s="3"/>
      <c r="IEK23" s="3"/>
      <c r="IEL23" s="3"/>
      <c r="IEM23" s="3"/>
      <c r="IEN23" s="3"/>
      <c r="IEO23" s="3"/>
      <c r="IEP23" s="3"/>
      <c r="IEQ23" s="3"/>
      <c r="IER23" s="3"/>
      <c r="IES23" s="3"/>
      <c r="IET23" s="3"/>
      <c r="IEU23" s="3"/>
      <c r="IEV23" s="3"/>
      <c r="IEW23" s="3"/>
      <c r="IEX23" s="3"/>
      <c r="IEY23" s="3"/>
      <c r="IEZ23" s="3"/>
      <c r="IFA23" s="3"/>
      <c r="IFB23" s="3"/>
      <c r="IFC23" s="3"/>
      <c r="IFD23" s="3"/>
      <c r="IFE23" s="3"/>
      <c r="IFF23" s="3"/>
      <c r="IFG23" s="3"/>
      <c r="IFH23" s="3"/>
      <c r="IFI23" s="3"/>
      <c r="IFJ23" s="3"/>
      <c r="IFK23" s="3"/>
      <c r="IFL23" s="3"/>
      <c r="IFM23" s="3"/>
      <c r="IFN23" s="3"/>
      <c r="IFO23" s="3"/>
      <c r="IFP23" s="3"/>
      <c r="IFQ23" s="3"/>
      <c r="IFR23" s="3"/>
      <c r="IFS23" s="3"/>
      <c r="IFT23" s="3"/>
      <c r="IFU23" s="3"/>
      <c r="IFV23" s="3"/>
      <c r="IFW23" s="3"/>
      <c r="IFX23" s="3"/>
      <c r="IFY23" s="3"/>
      <c r="IFZ23" s="3"/>
      <c r="IGA23" s="3"/>
      <c r="IGB23" s="3"/>
      <c r="IGC23" s="3"/>
      <c r="IGD23" s="3"/>
      <c r="IGE23" s="3"/>
      <c r="IGF23" s="3"/>
      <c r="IGG23" s="3"/>
      <c r="IGH23" s="3"/>
      <c r="IGI23" s="3"/>
      <c r="IGJ23" s="3"/>
      <c r="IGK23" s="3"/>
      <c r="IGL23" s="3"/>
      <c r="IGM23" s="3"/>
      <c r="IGN23" s="3"/>
      <c r="IGO23" s="3"/>
      <c r="IGP23" s="3"/>
      <c r="IGQ23" s="3"/>
      <c r="IGR23" s="3"/>
      <c r="IGS23" s="3"/>
      <c r="IGT23" s="3"/>
      <c r="IGU23" s="3"/>
      <c r="IGV23" s="3"/>
      <c r="IGW23" s="3"/>
      <c r="IGX23" s="3"/>
      <c r="IGY23" s="3"/>
      <c r="IGZ23" s="3"/>
      <c r="IHA23" s="3"/>
      <c r="IHB23" s="3"/>
      <c r="IHC23" s="3"/>
      <c r="IHD23" s="3"/>
      <c r="IHE23" s="3"/>
      <c r="IHF23" s="3"/>
      <c r="IHG23" s="3"/>
      <c r="IHH23" s="3"/>
      <c r="IHI23" s="3"/>
      <c r="IHJ23" s="3"/>
      <c r="IHK23" s="3"/>
      <c r="IHL23" s="3"/>
      <c r="IHM23" s="3"/>
      <c r="IHN23" s="3"/>
      <c r="IHO23" s="3"/>
      <c r="IHP23" s="3"/>
      <c r="IHQ23" s="3"/>
      <c r="IHR23" s="3"/>
      <c r="IHS23" s="3"/>
      <c r="IHT23" s="3"/>
      <c r="IHU23" s="3"/>
      <c r="IHV23" s="3"/>
      <c r="IHW23" s="3"/>
      <c r="IHX23" s="3"/>
      <c r="IHY23" s="3"/>
      <c r="IHZ23" s="3"/>
      <c r="IIA23" s="3"/>
      <c r="IIB23" s="3"/>
      <c r="IIC23" s="3"/>
      <c r="IID23" s="3"/>
      <c r="IIE23" s="3"/>
      <c r="IIF23" s="3"/>
      <c r="IIG23" s="3"/>
      <c r="IIH23" s="3"/>
      <c r="III23" s="3"/>
      <c r="IIJ23" s="3"/>
      <c r="IIK23" s="3"/>
      <c r="IIL23" s="3"/>
      <c r="IIM23" s="3"/>
      <c r="IIN23" s="3"/>
      <c r="IIO23" s="3"/>
      <c r="IIP23" s="3"/>
      <c r="IIQ23" s="3"/>
      <c r="IIR23" s="3"/>
      <c r="IIS23" s="3"/>
      <c r="IIT23" s="3"/>
      <c r="IIU23" s="3"/>
      <c r="IIV23" s="3"/>
      <c r="IIW23" s="3"/>
      <c r="IIX23" s="3"/>
      <c r="IIY23" s="3"/>
      <c r="IIZ23" s="3"/>
      <c r="IJA23" s="3"/>
      <c r="IJB23" s="3"/>
      <c r="IJC23" s="3"/>
      <c r="IJD23" s="3"/>
      <c r="IJE23" s="3"/>
      <c r="IJF23" s="3"/>
      <c r="IJG23" s="3"/>
      <c r="IJH23" s="3"/>
      <c r="IJI23" s="3"/>
      <c r="IJJ23" s="3"/>
      <c r="IJK23" s="3"/>
      <c r="IJL23" s="3"/>
      <c r="IJM23" s="3"/>
      <c r="IJN23" s="3"/>
      <c r="IJO23" s="3"/>
      <c r="IJP23" s="3"/>
      <c r="IJQ23" s="3"/>
      <c r="IJR23" s="3"/>
      <c r="IJS23" s="3"/>
      <c r="IJT23" s="3"/>
      <c r="IJU23" s="3"/>
      <c r="IJV23" s="3"/>
      <c r="IJW23" s="3"/>
      <c r="IJX23" s="3"/>
      <c r="IJY23" s="3"/>
      <c r="IJZ23" s="3"/>
      <c r="IKA23" s="3"/>
      <c r="IKB23" s="3"/>
      <c r="IKC23" s="3"/>
      <c r="IKD23" s="3"/>
      <c r="IKE23" s="3"/>
      <c r="IKF23" s="3"/>
      <c r="IKG23" s="3"/>
      <c r="IKH23" s="3"/>
      <c r="IKI23" s="3"/>
      <c r="IKJ23" s="3"/>
      <c r="IKK23" s="3"/>
      <c r="IKL23" s="3"/>
      <c r="IKM23" s="3"/>
      <c r="IKN23" s="3"/>
      <c r="IKO23" s="3"/>
      <c r="IKP23" s="3"/>
      <c r="IKQ23" s="3"/>
      <c r="IKR23" s="3"/>
      <c r="IKS23" s="3"/>
      <c r="IKT23" s="3"/>
      <c r="IKU23" s="3"/>
      <c r="IKV23" s="3"/>
      <c r="IKW23" s="3"/>
      <c r="IKX23" s="3"/>
      <c r="IKY23" s="3"/>
      <c r="IKZ23" s="3"/>
      <c r="ILA23" s="3"/>
      <c r="ILB23" s="3"/>
      <c r="ILC23" s="3"/>
      <c r="ILD23" s="3"/>
      <c r="ILE23" s="3"/>
      <c r="ILF23" s="3"/>
      <c r="ILG23" s="3"/>
      <c r="ILH23" s="3"/>
      <c r="ILI23" s="3"/>
      <c r="ILJ23" s="3"/>
      <c r="ILK23" s="3"/>
      <c r="ILL23" s="3"/>
      <c r="ILM23" s="3"/>
      <c r="ILN23" s="3"/>
      <c r="ILO23" s="3"/>
      <c r="ILP23" s="3"/>
      <c r="ILQ23" s="3"/>
      <c r="ILR23" s="3"/>
      <c r="ILS23" s="3"/>
      <c r="ILT23" s="3"/>
      <c r="ILU23" s="3"/>
      <c r="ILV23" s="3"/>
      <c r="ILW23" s="3"/>
      <c r="ILX23" s="3"/>
      <c r="ILY23" s="3"/>
      <c r="ILZ23" s="3"/>
      <c r="IMA23" s="3"/>
      <c r="IMB23" s="3"/>
      <c r="IMC23" s="3"/>
      <c r="IMD23" s="3"/>
      <c r="IME23" s="3"/>
      <c r="IMF23" s="3"/>
      <c r="IMG23" s="3"/>
      <c r="IMH23" s="3"/>
      <c r="IMI23" s="3"/>
      <c r="IMJ23" s="3"/>
      <c r="IMK23" s="3"/>
      <c r="IML23" s="3"/>
      <c r="IMM23" s="3"/>
      <c r="IMN23" s="3"/>
      <c r="IMO23" s="3"/>
      <c r="IMP23" s="3"/>
      <c r="IMQ23" s="3"/>
      <c r="IMR23" s="3"/>
      <c r="IMS23" s="3"/>
      <c r="IMT23" s="3"/>
      <c r="IMU23" s="3"/>
      <c r="IMV23" s="3"/>
      <c r="IMW23" s="3"/>
      <c r="IMX23" s="3"/>
      <c r="IMY23" s="3"/>
      <c r="IMZ23" s="3"/>
      <c r="INA23" s="3"/>
      <c r="INB23" s="3"/>
      <c r="INC23" s="3"/>
      <c r="IND23" s="3"/>
      <c r="INE23" s="3"/>
      <c r="INF23" s="3"/>
      <c r="ING23" s="3"/>
      <c r="INH23" s="3"/>
      <c r="INI23" s="3"/>
      <c r="INJ23" s="3"/>
      <c r="INK23" s="3"/>
      <c r="INL23" s="3"/>
      <c r="INM23" s="3"/>
      <c r="INN23" s="3"/>
      <c r="INO23" s="3"/>
      <c r="INP23" s="3"/>
      <c r="INQ23" s="3"/>
      <c r="INR23" s="3"/>
      <c r="INS23" s="3"/>
      <c r="INT23" s="3"/>
      <c r="INU23" s="3"/>
      <c r="INV23" s="3"/>
      <c r="INW23" s="3"/>
      <c r="INX23" s="3"/>
      <c r="INY23" s="3"/>
      <c r="INZ23" s="3"/>
      <c r="IOA23" s="3"/>
      <c r="IOB23" s="3"/>
      <c r="IOC23" s="3"/>
      <c r="IOD23" s="3"/>
      <c r="IOE23" s="3"/>
      <c r="IOF23" s="3"/>
      <c r="IOG23" s="3"/>
      <c r="IOH23" s="3"/>
      <c r="IOI23" s="3"/>
      <c r="IOJ23" s="3"/>
      <c r="IOK23" s="3"/>
      <c r="IOL23" s="3"/>
      <c r="IOM23" s="3"/>
      <c r="ION23" s="3"/>
      <c r="IOO23" s="3"/>
      <c r="IOP23" s="3"/>
      <c r="IOQ23" s="3"/>
      <c r="IOR23" s="3"/>
      <c r="IOS23" s="3"/>
      <c r="IOT23" s="3"/>
      <c r="IOU23" s="3"/>
      <c r="IOV23" s="3"/>
      <c r="IOW23" s="3"/>
      <c r="IOX23" s="3"/>
      <c r="IOY23" s="3"/>
      <c r="IOZ23" s="3"/>
      <c r="IPA23" s="3"/>
      <c r="IPB23" s="3"/>
      <c r="IPC23" s="3"/>
      <c r="IPD23" s="3"/>
      <c r="IPE23" s="3"/>
      <c r="IPF23" s="3"/>
      <c r="IPG23" s="3"/>
      <c r="IPH23" s="3"/>
      <c r="IPI23" s="3"/>
      <c r="IPJ23" s="3"/>
      <c r="IPK23" s="3"/>
      <c r="IPL23" s="3"/>
      <c r="IPM23" s="3"/>
      <c r="IPN23" s="3"/>
      <c r="IPO23" s="3"/>
      <c r="IPP23" s="3"/>
      <c r="IPQ23" s="3"/>
      <c r="IPR23" s="3"/>
      <c r="IPS23" s="3"/>
      <c r="IPT23" s="3"/>
      <c r="IPU23" s="3"/>
      <c r="IPV23" s="3"/>
      <c r="IPW23" s="3"/>
      <c r="IPX23" s="3"/>
      <c r="IPY23" s="3"/>
      <c r="IPZ23" s="3"/>
      <c r="IQA23" s="3"/>
      <c r="IQB23" s="3"/>
      <c r="IQC23" s="3"/>
      <c r="IQD23" s="3"/>
      <c r="IQE23" s="3"/>
      <c r="IQF23" s="3"/>
      <c r="IQG23" s="3"/>
      <c r="IQH23" s="3"/>
      <c r="IQI23" s="3"/>
      <c r="IQJ23" s="3"/>
      <c r="IQK23" s="3"/>
      <c r="IQL23" s="3"/>
      <c r="IQM23" s="3"/>
      <c r="IQN23" s="3"/>
      <c r="IQO23" s="3"/>
      <c r="IQP23" s="3"/>
      <c r="IQQ23" s="3"/>
      <c r="IQR23" s="3"/>
      <c r="IQS23" s="3"/>
      <c r="IQT23" s="3"/>
      <c r="IQU23" s="3"/>
      <c r="IQV23" s="3"/>
      <c r="IQW23" s="3"/>
      <c r="IQX23" s="3"/>
      <c r="IQY23" s="3"/>
      <c r="IQZ23" s="3"/>
      <c r="IRA23" s="3"/>
      <c r="IRB23" s="3"/>
      <c r="IRC23" s="3"/>
      <c r="IRD23" s="3"/>
      <c r="IRE23" s="3"/>
      <c r="IRF23" s="3"/>
      <c r="IRG23" s="3"/>
      <c r="IRH23" s="3"/>
      <c r="IRI23" s="3"/>
      <c r="IRJ23" s="3"/>
      <c r="IRK23" s="3"/>
      <c r="IRL23" s="3"/>
      <c r="IRM23" s="3"/>
      <c r="IRN23" s="3"/>
      <c r="IRO23" s="3"/>
      <c r="IRP23" s="3"/>
      <c r="IRQ23" s="3"/>
      <c r="IRR23" s="3"/>
      <c r="IRS23" s="3"/>
      <c r="IRT23" s="3"/>
      <c r="IRU23" s="3"/>
      <c r="IRV23" s="3"/>
      <c r="IRW23" s="3"/>
      <c r="IRX23" s="3"/>
      <c r="IRY23" s="3"/>
      <c r="IRZ23" s="3"/>
      <c r="ISA23" s="3"/>
      <c r="ISB23" s="3"/>
      <c r="ISC23" s="3"/>
      <c r="ISD23" s="3"/>
      <c r="ISE23" s="3"/>
      <c r="ISF23" s="3"/>
      <c r="ISG23" s="3"/>
      <c r="ISH23" s="3"/>
      <c r="ISI23" s="3"/>
      <c r="ISJ23" s="3"/>
      <c r="ISK23" s="3"/>
      <c r="ISL23" s="3"/>
      <c r="ISM23" s="3"/>
      <c r="ISN23" s="3"/>
      <c r="ISO23" s="3"/>
      <c r="ISP23" s="3"/>
      <c r="ISQ23" s="3"/>
      <c r="ISR23" s="3"/>
      <c r="ISS23" s="3"/>
      <c r="IST23" s="3"/>
      <c r="ISU23" s="3"/>
      <c r="ISV23" s="3"/>
      <c r="ISW23" s="3"/>
      <c r="ISX23" s="3"/>
      <c r="ISY23" s="3"/>
      <c r="ISZ23" s="3"/>
      <c r="ITA23" s="3"/>
      <c r="ITB23" s="3"/>
      <c r="ITC23" s="3"/>
      <c r="ITD23" s="3"/>
      <c r="ITE23" s="3"/>
      <c r="ITF23" s="3"/>
      <c r="ITG23" s="3"/>
      <c r="ITH23" s="3"/>
      <c r="ITI23" s="3"/>
      <c r="ITJ23" s="3"/>
      <c r="ITK23" s="3"/>
      <c r="ITL23" s="3"/>
      <c r="ITM23" s="3"/>
      <c r="ITN23" s="3"/>
      <c r="ITO23" s="3"/>
      <c r="ITP23" s="3"/>
      <c r="ITQ23" s="3"/>
      <c r="ITR23" s="3"/>
      <c r="ITS23" s="3"/>
      <c r="ITT23" s="3"/>
      <c r="ITU23" s="3"/>
      <c r="ITV23" s="3"/>
      <c r="ITW23" s="3"/>
      <c r="ITX23" s="3"/>
      <c r="ITY23" s="3"/>
      <c r="ITZ23" s="3"/>
      <c r="IUA23" s="3"/>
      <c r="IUB23" s="3"/>
      <c r="IUC23" s="3"/>
      <c r="IUD23" s="3"/>
      <c r="IUE23" s="3"/>
      <c r="IUF23" s="3"/>
      <c r="IUG23" s="3"/>
      <c r="IUH23" s="3"/>
      <c r="IUI23" s="3"/>
      <c r="IUJ23" s="3"/>
      <c r="IUK23" s="3"/>
      <c r="IUL23" s="3"/>
      <c r="IUM23" s="3"/>
      <c r="IUN23" s="3"/>
      <c r="IUO23" s="3"/>
      <c r="IUP23" s="3"/>
      <c r="IUQ23" s="3"/>
      <c r="IUR23" s="3"/>
      <c r="IUS23" s="3"/>
      <c r="IUT23" s="3"/>
      <c r="IUU23" s="3"/>
      <c r="IUV23" s="3"/>
      <c r="IUW23" s="3"/>
      <c r="IUX23" s="3"/>
      <c r="IUY23" s="3"/>
      <c r="IUZ23" s="3"/>
      <c r="IVA23" s="3"/>
      <c r="IVB23" s="3"/>
      <c r="IVC23" s="3"/>
      <c r="IVD23" s="3"/>
      <c r="IVE23" s="3"/>
      <c r="IVF23" s="3"/>
      <c r="IVG23" s="3"/>
      <c r="IVH23" s="3"/>
      <c r="IVI23" s="3"/>
      <c r="IVJ23" s="3"/>
      <c r="IVK23" s="3"/>
      <c r="IVL23" s="3"/>
      <c r="IVM23" s="3"/>
      <c r="IVN23" s="3"/>
      <c r="IVO23" s="3"/>
      <c r="IVP23" s="3"/>
      <c r="IVQ23" s="3"/>
      <c r="IVR23" s="3"/>
      <c r="IVS23" s="3"/>
      <c r="IVT23" s="3"/>
      <c r="IVU23" s="3"/>
      <c r="IVV23" s="3"/>
      <c r="IVW23" s="3"/>
      <c r="IVX23" s="3"/>
      <c r="IVY23" s="3"/>
      <c r="IVZ23" s="3"/>
      <c r="IWA23" s="3"/>
      <c r="IWB23" s="3"/>
      <c r="IWC23" s="3"/>
      <c r="IWD23" s="3"/>
      <c r="IWE23" s="3"/>
      <c r="IWF23" s="3"/>
      <c r="IWG23" s="3"/>
      <c r="IWH23" s="3"/>
      <c r="IWI23" s="3"/>
      <c r="IWJ23" s="3"/>
      <c r="IWK23" s="3"/>
      <c r="IWL23" s="3"/>
      <c r="IWM23" s="3"/>
      <c r="IWN23" s="3"/>
      <c r="IWO23" s="3"/>
      <c r="IWP23" s="3"/>
      <c r="IWQ23" s="3"/>
      <c r="IWR23" s="3"/>
      <c r="IWS23" s="3"/>
      <c r="IWT23" s="3"/>
      <c r="IWU23" s="3"/>
      <c r="IWV23" s="3"/>
      <c r="IWW23" s="3"/>
      <c r="IWX23" s="3"/>
      <c r="IWY23" s="3"/>
      <c r="IWZ23" s="3"/>
      <c r="IXA23" s="3"/>
      <c r="IXB23" s="3"/>
      <c r="IXC23" s="3"/>
      <c r="IXD23" s="3"/>
      <c r="IXE23" s="3"/>
      <c r="IXF23" s="3"/>
      <c r="IXG23" s="3"/>
      <c r="IXH23" s="3"/>
      <c r="IXI23" s="3"/>
      <c r="IXJ23" s="3"/>
      <c r="IXK23" s="3"/>
      <c r="IXL23" s="3"/>
      <c r="IXM23" s="3"/>
      <c r="IXN23" s="3"/>
      <c r="IXO23" s="3"/>
      <c r="IXP23" s="3"/>
      <c r="IXQ23" s="3"/>
      <c r="IXR23" s="3"/>
      <c r="IXS23" s="3"/>
      <c r="IXT23" s="3"/>
      <c r="IXU23" s="3"/>
      <c r="IXV23" s="3"/>
      <c r="IXW23" s="3"/>
      <c r="IXX23" s="3"/>
      <c r="IXY23" s="3"/>
      <c r="IXZ23" s="3"/>
      <c r="IYA23" s="3"/>
      <c r="IYB23" s="3"/>
      <c r="IYC23" s="3"/>
      <c r="IYD23" s="3"/>
      <c r="IYE23" s="3"/>
      <c r="IYF23" s="3"/>
      <c r="IYG23" s="3"/>
      <c r="IYH23" s="3"/>
      <c r="IYI23" s="3"/>
      <c r="IYJ23" s="3"/>
      <c r="IYK23" s="3"/>
      <c r="IYL23" s="3"/>
      <c r="IYM23" s="3"/>
      <c r="IYN23" s="3"/>
      <c r="IYO23" s="3"/>
      <c r="IYP23" s="3"/>
      <c r="IYQ23" s="3"/>
      <c r="IYR23" s="3"/>
      <c r="IYS23" s="3"/>
      <c r="IYT23" s="3"/>
      <c r="IYU23" s="3"/>
      <c r="IYV23" s="3"/>
      <c r="IYW23" s="3"/>
      <c r="IYX23" s="3"/>
      <c r="IYY23" s="3"/>
      <c r="IYZ23" s="3"/>
      <c r="IZA23" s="3"/>
      <c r="IZB23" s="3"/>
      <c r="IZC23" s="3"/>
      <c r="IZD23" s="3"/>
      <c r="IZE23" s="3"/>
      <c r="IZF23" s="3"/>
      <c r="IZG23" s="3"/>
      <c r="IZH23" s="3"/>
      <c r="IZI23" s="3"/>
      <c r="IZJ23" s="3"/>
      <c r="IZK23" s="3"/>
      <c r="IZL23" s="3"/>
      <c r="IZM23" s="3"/>
      <c r="IZN23" s="3"/>
      <c r="IZO23" s="3"/>
      <c r="IZP23" s="3"/>
      <c r="IZQ23" s="3"/>
      <c r="IZR23" s="3"/>
      <c r="IZS23" s="3"/>
      <c r="IZT23" s="3"/>
      <c r="IZU23" s="3"/>
      <c r="IZV23" s="3"/>
      <c r="IZW23" s="3"/>
      <c r="IZX23" s="3"/>
      <c r="IZY23" s="3"/>
      <c r="IZZ23" s="3"/>
      <c r="JAA23" s="3"/>
      <c r="JAB23" s="3"/>
      <c r="JAC23" s="3"/>
      <c r="JAD23" s="3"/>
      <c r="JAE23" s="3"/>
      <c r="JAF23" s="3"/>
      <c r="JAG23" s="3"/>
      <c r="JAH23" s="3"/>
      <c r="JAI23" s="3"/>
      <c r="JAJ23" s="3"/>
      <c r="JAK23" s="3"/>
      <c r="JAL23" s="3"/>
      <c r="JAM23" s="3"/>
      <c r="JAN23" s="3"/>
      <c r="JAO23" s="3"/>
      <c r="JAP23" s="3"/>
      <c r="JAQ23" s="3"/>
      <c r="JAR23" s="3"/>
      <c r="JAS23" s="3"/>
      <c r="JAT23" s="3"/>
      <c r="JAU23" s="3"/>
      <c r="JAV23" s="3"/>
      <c r="JAW23" s="3"/>
      <c r="JAX23" s="3"/>
      <c r="JAY23" s="3"/>
      <c r="JAZ23" s="3"/>
      <c r="JBA23" s="3"/>
      <c r="JBB23" s="3"/>
      <c r="JBC23" s="3"/>
      <c r="JBD23" s="3"/>
      <c r="JBE23" s="3"/>
      <c r="JBF23" s="3"/>
      <c r="JBG23" s="3"/>
      <c r="JBH23" s="3"/>
      <c r="JBI23" s="3"/>
      <c r="JBJ23" s="3"/>
      <c r="JBK23" s="3"/>
      <c r="JBL23" s="3"/>
      <c r="JBM23" s="3"/>
      <c r="JBN23" s="3"/>
      <c r="JBO23" s="3"/>
      <c r="JBP23" s="3"/>
      <c r="JBQ23" s="3"/>
      <c r="JBR23" s="3"/>
      <c r="JBS23" s="3"/>
      <c r="JBT23" s="3"/>
      <c r="JBU23" s="3"/>
      <c r="JBV23" s="3"/>
      <c r="JBW23" s="3"/>
      <c r="JBX23" s="3"/>
      <c r="JBY23" s="3"/>
      <c r="JBZ23" s="3"/>
      <c r="JCA23" s="3"/>
      <c r="JCB23" s="3"/>
      <c r="JCC23" s="3"/>
      <c r="JCD23" s="3"/>
      <c r="JCE23" s="3"/>
      <c r="JCF23" s="3"/>
      <c r="JCG23" s="3"/>
      <c r="JCH23" s="3"/>
      <c r="JCI23" s="3"/>
      <c r="JCJ23" s="3"/>
      <c r="JCK23" s="3"/>
      <c r="JCL23" s="3"/>
      <c r="JCM23" s="3"/>
      <c r="JCN23" s="3"/>
      <c r="JCO23" s="3"/>
      <c r="JCP23" s="3"/>
      <c r="JCQ23" s="3"/>
      <c r="JCR23" s="3"/>
      <c r="JCS23" s="3"/>
      <c r="JCT23" s="3"/>
      <c r="JCU23" s="3"/>
      <c r="JCV23" s="3"/>
      <c r="JCW23" s="3"/>
      <c r="JCX23" s="3"/>
      <c r="JCY23" s="3"/>
      <c r="JCZ23" s="3"/>
      <c r="JDA23" s="3"/>
      <c r="JDB23" s="3"/>
      <c r="JDC23" s="3"/>
      <c r="JDD23" s="3"/>
      <c r="JDE23" s="3"/>
      <c r="JDF23" s="3"/>
      <c r="JDG23" s="3"/>
      <c r="JDH23" s="3"/>
      <c r="JDI23" s="3"/>
      <c r="JDJ23" s="3"/>
      <c r="JDK23" s="3"/>
      <c r="JDL23" s="3"/>
      <c r="JDM23" s="3"/>
      <c r="JDN23" s="3"/>
      <c r="JDO23" s="3"/>
      <c r="JDP23" s="3"/>
      <c r="JDQ23" s="3"/>
      <c r="JDR23" s="3"/>
      <c r="JDS23" s="3"/>
      <c r="JDT23" s="3"/>
      <c r="JDU23" s="3"/>
      <c r="JDV23" s="3"/>
      <c r="JDW23" s="3"/>
      <c r="JDX23" s="3"/>
      <c r="JDY23" s="3"/>
      <c r="JDZ23" s="3"/>
      <c r="JEA23" s="3"/>
      <c r="JEB23" s="3"/>
      <c r="JEC23" s="3"/>
      <c r="JED23" s="3"/>
      <c r="JEE23" s="3"/>
      <c r="JEF23" s="3"/>
      <c r="JEG23" s="3"/>
      <c r="JEH23" s="3"/>
      <c r="JEI23" s="3"/>
      <c r="JEJ23" s="3"/>
      <c r="JEK23" s="3"/>
      <c r="JEL23" s="3"/>
      <c r="JEM23" s="3"/>
      <c r="JEN23" s="3"/>
      <c r="JEO23" s="3"/>
      <c r="JEP23" s="3"/>
      <c r="JEQ23" s="3"/>
      <c r="JER23" s="3"/>
      <c r="JES23" s="3"/>
      <c r="JET23" s="3"/>
      <c r="JEU23" s="3"/>
      <c r="JEV23" s="3"/>
      <c r="JEW23" s="3"/>
      <c r="JEX23" s="3"/>
      <c r="JEY23" s="3"/>
      <c r="JEZ23" s="3"/>
      <c r="JFA23" s="3"/>
      <c r="JFB23" s="3"/>
      <c r="JFC23" s="3"/>
      <c r="JFD23" s="3"/>
      <c r="JFE23" s="3"/>
      <c r="JFF23" s="3"/>
      <c r="JFG23" s="3"/>
      <c r="JFH23" s="3"/>
      <c r="JFI23" s="3"/>
      <c r="JFJ23" s="3"/>
      <c r="JFK23" s="3"/>
      <c r="JFL23" s="3"/>
      <c r="JFM23" s="3"/>
      <c r="JFN23" s="3"/>
      <c r="JFO23" s="3"/>
      <c r="JFP23" s="3"/>
      <c r="JFQ23" s="3"/>
      <c r="JFR23" s="3"/>
      <c r="JFS23" s="3"/>
      <c r="JFT23" s="3"/>
      <c r="JFU23" s="3"/>
      <c r="JFV23" s="3"/>
      <c r="JFW23" s="3"/>
      <c r="JFX23" s="3"/>
      <c r="JFY23" s="3"/>
      <c r="JFZ23" s="3"/>
      <c r="JGA23" s="3"/>
      <c r="JGB23" s="3"/>
      <c r="JGC23" s="3"/>
      <c r="JGD23" s="3"/>
      <c r="JGE23" s="3"/>
      <c r="JGF23" s="3"/>
      <c r="JGG23" s="3"/>
      <c r="JGH23" s="3"/>
      <c r="JGI23" s="3"/>
      <c r="JGJ23" s="3"/>
      <c r="JGK23" s="3"/>
      <c r="JGL23" s="3"/>
      <c r="JGM23" s="3"/>
      <c r="JGN23" s="3"/>
      <c r="JGO23" s="3"/>
      <c r="JGP23" s="3"/>
      <c r="JGQ23" s="3"/>
      <c r="JGR23" s="3"/>
      <c r="JGS23" s="3"/>
      <c r="JGT23" s="3"/>
      <c r="JGU23" s="3"/>
      <c r="JGV23" s="3"/>
      <c r="JGW23" s="3"/>
      <c r="JGX23" s="3"/>
      <c r="JGY23" s="3"/>
      <c r="JGZ23" s="3"/>
      <c r="JHA23" s="3"/>
      <c r="JHB23" s="3"/>
      <c r="JHC23" s="3"/>
      <c r="JHD23" s="3"/>
      <c r="JHE23" s="3"/>
      <c r="JHF23" s="3"/>
      <c r="JHG23" s="3"/>
      <c r="JHH23" s="3"/>
      <c r="JHI23" s="3"/>
      <c r="JHJ23" s="3"/>
      <c r="JHK23" s="3"/>
      <c r="JHL23" s="3"/>
      <c r="JHM23" s="3"/>
      <c r="JHN23" s="3"/>
      <c r="JHO23" s="3"/>
      <c r="JHP23" s="3"/>
      <c r="JHQ23" s="3"/>
      <c r="JHR23" s="3"/>
      <c r="JHS23" s="3"/>
      <c r="JHT23" s="3"/>
      <c r="JHU23" s="3"/>
      <c r="JHV23" s="3"/>
      <c r="JHW23" s="3"/>
      <c r="JHX23" s="3"/>
      <c r="JHY23" s="3"/>
      <c r="JHZ23" s="3"/>
      <c r="JIA23" s="3"/>
      <c r="JIB23" s="3"/>
      <c r="JIC23" s="3"/>
      <c r="JID23" s="3"/>
      <c r="JIE23" s="3"/>
      <c r="JIF23" s="3"/>
      <c r="JIG23" s="3"/>
      <c r="JIH23" s="3"/>
      <c r="JII23" s="3"/>
      <c r="JIJ23" s="3"/>
      <c r="JIK23" s="3"/>
      <c r="JIL23" s="3"/>
      <c r="JIM23" s="3"/>
      <c r="JIN23" s="3"/>
      <c r="JIO23" s="3"/>
      <c r="JIP23" s="3"/>
      <c r="JIQ23" s="3"/>
      <c r="JIR23" s="3"/>
      <c r="JIS23" s="3"/>
      <c r="JIT23" s="3"/>
      <c r="JIU23" s="3"/>
      <c r="JIV23" s="3"/>
      <c r="JIW23" s="3"/>
      <c r="JIX23" s="3"/>
      <c r="JIY23" s="3"/>
      <c r="JIZ23" s="3"/>
      <c r="JJA23" s="3"/>
      <c r="JJB23" s="3"/>
      <c r="JJC23" s="3"/>
      <c r="JJD23" s="3"/>
      <c r="JJE23" s="3"/>
      <c r="JJF23" s="3"/>
      <c r="JJG23" s="3"/>
      <c r="JJH23" s="3"/>
      <c r="JJI23" s="3"/>
      <c r="JJJ23" s="3"/>
      <c r="JJK23" s="3"/>
      <c r="JJL23" s="3"/>
      <c r="JJM23" s="3"/>
      <c r="JJN23" s="3"/>
      <c r="JJO23" s="3"/>
      <c r="JJP23" s="3"/>
      <c r="JJQ23" s="3"/>
      <c r="JJR23" s="3"/>
      <c r="JJS23" s="3"/>
      <c r="JJT23" s="3"/>
      <c r="JJU23" s="3"/>
      <c r="JJV23" s="3"/>
      <c r="JJW23" s="3"/>
      <c r="JJX23" s="3"/>
      <c r="JJY23" s="3"/>
      <c r="JJZ23" s="3"/>
      <c r="JKA23" s="3"/>
      <c r="JKB23" s="3"/>
      <c r="JKC23" s="3"/>
      <c r="JKD23" s="3"/>
      <c r="JKE23" s="3"/>
      <c r="JKF23" s="3"/>
      <c r="JKG23" s="3"/>
      <c r="JKH23" s="3"/>
      <c r="JKI23" s="3"/>
      <c r="JKJ23" s="3"/>
      <c r="JKK23" s="3"/>
      <c r="JKL23" s="3"/>
      <c r="JKM23" s="3"/>
      <c r="JKN23" s="3"/>
      <c r="JKO23" s="3"/>
      <c r="JKP23" s="3"/>
      <c r="JKQ23" s="3"/>
      <c r="JKR23" s="3"/>
      <c r="JKS23" s="3"/>
      <c r="JKT23" s="3"/>
      <c r="JKU23" s="3"/>
      <c r="JKV23" s="3"/>
      <c r="JKW23" s="3"/>
      <c r="JKX23" s="3"/>
      <c r="JKY23" s="3"/>
      <c r="JKZ23" s="3"/>
      <c r="JLA23" s="3"/>
      <c r="JLB23" s="3"/>
      <c r="JLC23" s="3"/>
      <c r="JLD23" s="3"/>
      <c r="JLE23" s="3"/>
      <c r="JLF23" s="3"/>
      <c r="JLG23" s="3"/>
      <c r="JLH23" s="3"/>
      <c r="JLI23" s="3"/>
      <c r="JLJ23" s="3"/>
      <c r="JLK23" s="3"/>
      <c r="JLL23" s="3"/>
      <c r="JLM23" s="3"/>
      <c r="JLN23" s="3"/>
      <c r="JLO23" s="3"/>
      <c r="JLP23" s="3"/>
      <c r="JLQ23" s="3"/>
      <c r="JLR23" s="3"/>
      <c r="JLS23" s="3"/>
      <c r="JLT23" s="3"/>
      <c r="JLU23" s="3"/>
      <c r="JLV23" s="3"/>
      <c r="JLW23" s="3"/>
      <c r="JLX23" s="3"/>
      <c r="JLY23" s="3"/>
      <c r="JLZ23" s="3"/>
      <c r="JMA23" s="3"/>
      <c r="JMB23" s="3"/>
      <c r="JMC23" s="3"/>
      <c r="JMD23" s="3"/>
      <c r="JME23" s="3"/>
      <c r="JMF23" s="3"/>
      <c r="JMG23" s="3"/>
      <c r="JMH23" s="3"/>
      <c r="JMI23" s="3"/>
      <c r="JMJ23" s="3"/>
      <c r="JMK23" s="3"/>
      <c r="JML23" s="3"/>
      <c r="JMM23" s="3"/>
      <c r="JMN23" s="3"/>
      <c r="JMO23" s="3"/>
      <c r="JMP23" s="3"/>
      <c r="JMQ23" s="3"/>
      <c r="JMR23" s="3"/>
      <c r="JMS23" s="3"/>
      <c r="JMT23" s="3"/>
      <c r="JMU23" s="3"/>
      <c r="JMV23" s="3"/>
      <c r="JMW23" s="3"/>
      <c r="JMX23" s="3"/>
      <c r="JMY23" s="3"/>
      <c r="JMZ23" s="3"/>
      <c r="JNA23" s="3"/>
      <c r="JNB23" s="3"/>
      <c r="JNC23" s="3"/>
      <c r="JND23" s="3"/>
      <c r="JNE23" s="3"/>
      <c r="JNF23" s="3"/>
      <c r="JNG23" s="3"/>
      <c r="JNH23" s="3"/>
      <c r="JNI23" s="3"/>
      <c r="JNJ23" s="3"/>
      <c r="JNK23" s="3"/>
      <c r="JNL23" s="3"/>
      <c r="JNM23" s="3"/>
      <c r="JNN23" s="3"/>
      <c r="JNO23" s="3"/>
      <c r="JNP23" s="3"/>
      <c r="JNQ23" s="3"/>
      <c r="JNR23" s="3"/>
      <c r="JNS23" s="3"/>
      <c r="JNT23" s="3"/>
      <c r="JNU23" s="3"/>
      <c r="JNV23" s="3"/>
      <c r="JNW23" s="3"/>
      <c r="JNX23" s="3"/>
      <c r="JNY23" s="3"/>
      <c r="JNZ23" s="3"/>
      <c r="JOA23" s="3"/>
      <c r="JOB23" s="3"/>
      <c r="JOC23" s="3"/>
      <c r="JOD23" s="3"/>
      <c r="JOE23" s="3"/>
      <c r="JOF23" s="3"/>
      <c r="JOG23" s="3"/>
      <c r="JOH23" s="3"/>
      <c r="JOI23" s="3"/>
      <c r="JOJ23" s="3"/>
      <c r="JOK23" s="3"/>
      <c r="JOL23" s="3"/>
      <c r="JOM23" s="3"/>
      <c r="JON23" s="3"/>
      <c r="JOO23" s="3"/>
      <c r="JOP23" s="3"/>
      <c r="JOQ23" s="3"/>
      <c r="JOR23" s="3"/>
      <c r="JOS23" s="3"/>
      <c r="JOT23" s="3"/>
      <c r="JOU23" s="3"/>
      <c r="JOV23" s="3"/>
      <c r="JOW23" s="3"/>
      <c r="JOX23" s="3"/>
      <c r="JOY23" s="3"/>
      <c r="JOZ23" s="3"/>
      <c r="JPA23" s="3"/>
      <c r="JPB23" s="3"/>
      <c r="JPC23" s="3"/>
      <c r="JPD23" s="3"/>
      <c r="JPE23" s="3"/>
      <c r="JPF23" s="3"/>
      <c r="JPG23" s="3"/>
      <c r="JPH23" s="3"/>
      <c r="JPI23" s="3"/>
      <c r="JPJ23" s="3"/>
      <c r="JPK23" s="3"/>
      <c r="JPL23" s="3"/>
      <c r="JPM23" s="3"/>
      <c r="JPN23" s="3"/>
      <c r="JPO23" s="3"/>
      <c r="JPP23" s="3"/>
      <c r="JPQ23" s="3"/>
      <c r="JPR23" s="3"/>
      <c r="JPS23" s="3"/>
      <c r="JPT23" s="3"/>
      <c r="JPU23" s="3"/>
      <c r="JPV23" s="3"/>
      <c r="JPW23" s="3"/>
      <c r="JPX23" s="3"/>
      <c r="JPY23" s="3"/>
      <c r="JPZ23" s="3"/>
      <c r="JQA23" s="3"/>
      <c r="JQB23" s="3"/>
      <c r="JQC23" s="3"/>
      <c r="JQD23" s="3"/>
      <c r="JQE23" s="3"/>
      <c r="JQF23" s="3"/>
      <c r="JQG23" s="3"/>
      <c r="JQH23" s="3"/>
      <c r="JQI23" s="3"/>
      <c r="JQJ23" s="3"/>
      <c r="JQK23" s="3"/>
      <c r="JQL23" s="3"/>
      <c r="JQM23" s="3"/>
      <c r="JQN23" s="3"/>
      <c r="JQO23" s="3"/>
      <c r="JQP23" s="3"/>
      <c r="JQQ23" s="3"/>
      <c r="JQR23" s="3"/>
      <c r="JQS23" s="3"/>
      <c r="JQT23" s="3"/>
      <c r="JQU23" s="3"/>
      <c r="JQV23" s="3"/>
      <c r="JQW23" s="3"/>
      <c r="JQX23" s="3"/>
      <c r="JQY23" s="3"/>
      <c r="JQZ23" s="3"/>
      <c r="JRA23" s="3"/>
      <c r="JRB23" s="3"/>
      <c r="JRC23" s="3"/>
      <c r="JRD23" s="3"/>
      <c r="JRE23" s="3"/>
      <c r="JRF23" s="3"/>
      <c r="JRG23" s="3"/>
      <c r="JRH23" s="3"/>
      <c r="JRI23" s="3"/>
      <c r="JRJ23" s="3"/>
      <c r="JRK23" s="3"/>
      <c r="JRL23" s="3"/>
      <c r="JRM23" s="3"/>
      <c r="JRN23" s="3"/>
      <c r="JRO23" s="3"/>
      <c r="JRP23" s="3"/>
      <c r="JRQ23" s="3"/>
      <c r="JRR23" s="3"/>
      <c r="JRS23" s="3"/>
      <c r="JRT23" s="3"/>
      <c r="JRU23" s="3"/>
      <c r="JRV23" s="3"/>
      <c r="JRW23" s="3"/>
      <c r="JRX23" s="3"/>
      <c r="JRY23" s="3"/>
      <c r="JRZ23" s="3"/>
      <c r="JSA23" s="3"/>
      <c r="JSB23" s="3"/>
      <c r="JSC23" s="3"/>
      <c r="JSD23" s="3"/>
      <c r="JSE23" s="3"/>
      <c r="JSF23" s="3"/>
      <c r="JSG23" s="3"/>
      <c r="JSH23" s="3"/>
      <c r="JSI23" s="3"/>
      <c r="JSJ23" s="3"/>
      <c r="JSK23" s="3"/>
      <c r="JSL23" s="3"/>
      <c r="JSM23" s="3"/>
      <c r="JSN23" s="3"/>
      <c r="JSO23" s="3"/>
      <c r="JSP23" s="3"/>
      <c r="JSQ23" s="3"/>
      <c r="JSR23" s="3"/>
      <c r="JSS23" s="3"/>
      <c r="JST23" s="3"/>
      <c r="JSU23" s="3"/>
      <c r="JSV23" s="3"/>
      <c r="JSW23" s="3"/>
      <c r="JSX23" s="3"/>
      <c r="JSY23" s="3"/>
      <c r="JSZ23" s="3"/>
      <c r="JTA23" s="3"/>
      <c r="JTB23" s="3"/>
      <c r="JTC23" s="3"/>
      <c r="JTD23" s="3"/>
      <c r="JTE23" s="3"/>
      <c r="JTF23" s="3"/>
      <c r="JTG23" s="3"/>
      <c r="JTH23" s="3"/>
      <c r="JTI23" s="3"/>
      <c r="JTJ23" s="3"/>
      <c r="JTK23" s="3"/>
      <c r="JTL23" s="3"/>
      <c r="JTM23" s="3"/>
      <c r="JTN23" s="3"/>
      <c r="JTO23" s="3"/>
      <c r="JTP23" s="3"/>
      <c r="JTQ23" s="3"/>
      <c r="JTR23" s="3"/>
      <c r="JTS23" s="3"/>
      <c r="JTT23" s="3"/>
      <c r="JTU23" s="3"/>
      <c r="JTV23" s="3"/>
      <c r="JTW23" s="3"/>
      <c r="JTX23" s="3"/>
      <c r="JTY23" s="3"/>
      <c r="JTZ23" s="3"/>
      <c r="JUA23" s="3"/>
      <c r="JUB23" s="3"/>
      <c r="JUC23" s="3"/>
      <c r="JUD23" s="3"/>
      <c r="JUE23" s="3"/>
      <c r="JUF23" s="3"/>
      <c r="JUG23" s="3"/>
      <c r="JUH23" s="3"/>
      <c r="JUI23" s="3"/>
      <c r="JUJ23" s="3"/>
      <c r="JUK23" s="3"/>
      <c r="JUL23" s="3"/>
      <c r="JUM23" s="3"/>
      <c r="JUN23" s="3"/>
      <c r="JUO23" s="3"/>
      <c r="JUP23" s="3"/>
      <c r="JUQ23" s="3"/>
      <c r="JUR23" s="3"/>
      <c r="JUS23" s="3"/>
      <c r="JUT23" s="3"/>
      <c r="JUU23" s="3"/>
      <c r="JUV23" s="3"/>
      <c r="JUW23" s="3"/>
      <c r="JUX23" s="3"/>
      <c r="JUY23" s="3"/>
      <c r="JUZ23" s="3"/>
      <c r="JVA23" s="3"/>
      <c r="JVB23" s="3"/>
      <c r="JVC23" s="3"/>
      <c r="JVD23" s="3"/>
      <c r="JVE23" s="3"/>
      <c r="JVF23" s="3"/>
      <c r="JVG23" s="3"/>
      <c r="JVH23" s="3"/>
      <c r="JVI23" s="3"/>
      <c r="JVJ23" s="3"/>
      <c r="JVK23" s="3"/>
      <c r="JVL23" s="3"/>
      <c r="JVM23" s="3"/>
      <c r="JVN23" s="3"/>
      <c r="JVO23" s="3"/>
      <c r="JVP23" s="3"/>
      <c r="JVQ23" s="3"/>
      <c r="JVR23" s="3"/>
      <c r="JVS23" s="3"/>
      <c r="JVT23" s="3"/>
      <c r="JVU23" s="3"/>
      <c r="JVV23" s="3"/>
      <c r="JVW23" s="3"/>
      <c r="JVX23" s="3"/>
      <c r="JVY23" s="3"/>
      <c r="JVZ23" s="3"/>
      <c r="JWA23" s="3"/>
      <c r="JWB23" s="3"/>
      <c r="JWC23" s="3"/>
      <c r="JWD23" s="3"/>
      <c r="JWE23" s="3"/>
      <c r="JWF23" s="3"/>
      <c r="JWG23" s="3"/>
      <c r="JWH23" s="3"/>
      <c r="JWI23" s="3"/>
      <c r="JWJ23" s="3"/>
      <c r="JWK23" s="3"/>
      <c r="JWL23" s="3"/>
      <c r="JWM23" s="3"/>
      <c r="JWN23" s="3"/>
      <c r="JWO23" s="3"/>
      <c r="JWP23" s="3"/>
      <c r="JWQ23" s="3"/>
      <c r="JWR23" s="3"/>
      <c r="JWS23" s="3"/>
      <c r="JWT23" s="3"/>
      <c r="JWU23" s="3"/>
      <c r="JWV23" s="3"/>
      <c r="JWW23" s="3"/>
      <c r="JWX23" s="3"/>
      <c r="JWY23" s="3"/>
      <c r="JWZ23" s="3"/>
      <c r="JXA23" s="3"/>
      <c r="JXB23" s="3"/>
      <c r="JXC23" s="3"/>
      <c r="JXD23" s="3"/>
      <c r="JXE23" s="3"/>
      <c r="JXF23" s="3"/>
      <c r="JXG23" s="3"/>
      <c r="JXH23" s="3"/>
      <c r="JXI23" s="3"/>
      <c r="JXJ23" s="3"/>
      <c r="JXK23" s="3"/>
      <c r="JXL23" s="3"/>
      <c r="JXM23" s="3"/>
      <c r="JXN23" s="3"/>
      <c r="JXO23" s="3"/>
      <c r="JXP23" s="3"/>
      <c r="JXQ23" s="3"/>
      <c r="JXR23" s="3"/>
      <c r="JXS23" s="3"/>
      <c r="JXT23" s="3"/>
      <c r="JXU23" s="3"/>
      <c r="JXV23" s="3"/>
      <c r="JXW23" s="3"/>
      <c r="JXX23" s="3"/>
      <c r="JXY23" s="3"/>
      <c r="JXZ23" s="3"/>
      <c r="JYA23" s="3"/>
      <c r="JYB23" s="3"/>
      <c r="JYC23" s="3"/>
      <c r="JYD23" s="3"/>
      <c r="JYE23" s="3"/>
      <c r="JYF23" s="3"/>
      <c r="JYG23" s="3"/>
      <c r="JYH23" s="3"/>
      <c r="JYI23" s="3"/>
      <c r="JYJ23" s="3"/>
      <c r="JYK23" s="3"/>
      <c r="JYL23" s="3"/>
      <c r="JYM23" s="3"/>
      <c r="JYN23" s="3"/>
      <c r="JYO23" s="3"/>
      <c r="JYP23" s="3"/>
      <c r="JYQ23" s="3"/>
      <c r="JYR23" s="3"/>
      <c r="JYS23" s="3"/>
      <c r="JYT23" s="3"/>
      <c r="JYU23" s="3"/>
      <c r="JYV23" s="3"/>
      <c r="JYW23" s="3"/>
      <c r="JYX23" s="3"/>
      <c r="JYY23" s="3"/>
      <c r="JYZ23" s="3"/>
      <c r="JZA23" s="3"/>
      <c r="JZB23" s="3"/>
      <c r="JZC23" s="3"/>
      <c r="JZD23" s="3"/>
      <c r="JZE23" s="3"/>
      <c r="JZF23" s="3"/>
      <c r="JZG23" s="3"/>
      <c r="JZH23" s="3"/>
      <c r="JZI23" s="3"/>
      <c r="JZJ23" s="3"/>
      <c r="JZK23" s="3"/>
      <c r="JZL23" s="3"/>
      <c r="JZM23" s="3"/>
      <c r="JZN23" s="3"/>
      <c r="JZO23" s="3"/>
      <c r="JZP23" s="3"/>
      <c r="JZQ23" s="3"/>
      <c r="JZR23" s="3"/>
      <c r="JZS23" s="3"/>
      <c r="JZT23" s="3"/>
      <c r="JZU23" s="3"/>
      <c r="JZV23" s="3"/>
      <c r="JZW23" s="3"/>
      <c r="JZX23" s="3"/>
      <c r="JZY23" s="3"/>
      <c r="JZZ23" s="3"/>
      <c r="KAA23" s="3"/>
      <c r="KAB23" s="3"/>
      <c r="KAC23" s="3"/>
      <c r="KAD23" s="3"/>
      <c r="KAE23" s="3"/>
      <c r="KAF23" s="3"/>
      <c r="KAG23" s="3"/>
      <c r="KAH23" s="3"/>
      <c r="KAI23" s="3"/>
      <c r="KAJ23" s="3"/>
      <c r="KAK23" s="3"/>
      <c r="KAL23" s="3"/>
      <c r="KAM23" s="3"/>
      <c r="KAN23" s="3"/>
      <c r="KAO23" s="3"/>
      <c r="KAP23" s="3"/>
      <c r="KAQ23" s="3"/>
      <c r="KAR23" s="3"/>
      <c r="KAS23" s="3"/>
      <c r="KAT23" s="3"/>
      <c r="KAU23" s="3"/>
      <c r="KAV23" s="3"/>
      <c r="KAW23" s="3"/>
      <c r="KAX23" s="3"/>
      <c r="KAY23" s="3"/>
      <c r="KAZ23" s="3"/>
      <c r="KBA23" s="3"/>
      <c r="KBB23" s="3"/>
      <c r="KBC23" s="3"/>
      <c r="KBD23" s="3"/>
      <c r="KBE23" s="3"/>
      <c r="KBF23" s="3"/>
      <c r="KBG23" s="3"/>
      <c r="KBH23" s="3"/>
      <c r="KBI23" s="3"/>
      <c r="KBJ23" s="3"/>
      <c r="KBK23" s="3"/>
      <c r="KBL23" s="3"/>
      <c r="KBM23" s="3"/>
      <c r="KBN23" s="3"/>
      <c r="KBO23" s="3"/>
      <c r="KBP23" s="3"/>
      <c r="KBQ23" s="3"/>
      <c r="KBR23" s="3"/>
      <c r="KBS23" s="3"/>
      <c r="KBT23" s="3"/>
      <c r="KBU23" s="3"/>
      <c r="KBV23" s="3"/>
      <c r="KBW23" s="3"/>
      <c r="KBX23" s="3"/>
      <c r="KBY23" s="3"/>
      <c r="KBZ23" s="3"/>
      <c r="KCA23" s="3"/>
      <c r="KCB23" s="3"/>
      <c r="KCC23" s="3"/>
      <c r="KCD23" s="3"/>
      <c r="KCE23" s="3"/>
      <c r="KCF23" s="3"/>
      <c r="KCG23" s="3"/>
      <c r="KCH23" s="3"/>
      <c r="KCI23" s="3"/>
      <c r="KCJ23" s="3"/>
      <c r="KCK23" s="3"/>
      <c r="KCL23" s="3"/>
      <c r="KCM23" s="3"/>
      <c r="KCN23" s="3"/>
      <c r="KCO23" s="3"/>
      <c r="KCP23" s="3"/>
      <c r="KCQ23" s="3"/>
      <c r="KCR23" s="3"/>
      <c r="KCS23" s="3"/>
      <c r="KCT23" s="3"/>
      <c r="KCU23" s="3"/>
      <c r="KCV23" s="3"/>
      <c r="KCW23" s="3"/>
      <c r="KCX23" s="3"/>
      <c r="KCY23" s="3"/>
      <c r="KCZ23" s="3"/>
      <c r="KDA23" s="3"/>
      <c r="KDB23" s="3"/>
      <c r="KDC23" s="3"/>
      <c r="KDD23" s="3"/>
      <c r="KDE23" s="3"/>
      <c r="KDF23" s="3"/>
      <c r="KDG23" s="3"/>
      <c r="KDH23" s="3"/>
      <c r="KDI23" s="3"/>
      <c r="KDJ23" s="3"/>
      <c r="KDK23" s="3"/>
      <c r="KDL23" s="3"/>
      <c r="KDM23" s="3"/>
      <c r="KDN23" s="3"/>
      <c r="KDO23" s="3"/>
      <c r="KDP23" s="3"/>
      <c r="KDQ23" s="3"/>
      <c r="KDR23" s="3"/>
      <c r="KDS23" s="3"/>
      <c r="KDT23" s="3"/>
      <c r="KDU23" s="3"/>
      <c r="KDV23" s="3"/>
      <c r="KDW23" s="3"/>
      <c r="KDX23" s="3"/>
      <c r="KDY23" s="3"/>
      <c r="KDZ23" s="3"/>
      <c r="KEA23" s="3"/>
      <c r="KEB23" s="3"/>
      <c r="KEC23" s="3"/>
      <c r="KED23" s="3"/>
      <c r="KEE23" s="3"/>
      <c r="KEF23" s="3"/>
      <c r="KEG23" s="3"/>
      <c r="KEH23" s="3"/>
      <c r="KEI23" s="3"/>
      <c r="KEJ23" s="3"/>
      <c r="KEK23" s="3"/>
      <c r="KEL23" s="3"/>
      <c r="KEM23" s="3"/>
      <c r="KEN23" s="3"/>
      <c r="KEO23" s="3"/>
      <c r="KEP23" s="3"/>
      <c r="KEQ23" s="3"/>
      <c r="KER23" s="3"/>
      <c r="KES23" s="3"/>
      <c r="KET23" s="3"/>
      <c r="KEU23" s="3"/>
      <c r="KEV23" s="3"/>
      <c r="KEW23" s="3"/>
      <c r="KEX23" s="3"/>
      <c r="KEY23" s="3"/>
      <c r="KEZ23" s="3"/>
      <c r="KFA23" s="3"/>
      <c r="KFB23" s="3"/>
      <c r="KFC23" s="3"/>
      <c r="KFD23" s="3"/>
      <c r="KFE23" s="3"/>
      <c r="KFF23" s="3"/>
      <c r="KFG23" s="3"/>
      <c r="KFH23" s="3"/>
      <c r="KFI23" s="3"/>
      <c r="KFJ23" s="3"/>
      <c r="KFK23" s="3"/>
      <c r="KFL23" s="3"/>
      <c r="KFM23" s="3"/>
      <c r="KFN23" s="3"/>
      <c r="KFO23" s="3"/>
      <c r="KFP23" s="3"/>
      <c r="KFQ23" s="3"/>
      <c r="KFR23" s="3"/>
      <c r="KFS23" s="3"/>
      <c r="KFT23" s="3"/>
      <c r="KFU23" s="3"/>
      <c r="KFV23" s="3"/>
      <c r="KFW23" s="3"/>
      <c r="KFX23" s="3"/>
      <c r="KFY23" s="3"/>
      <c r="KFZ23" s="3"/>
      <c r="KGA23" s="3"/>
      <c r="KGB23" s="3"/>
      <c r="KGC23" s="3"/>
      <c r="KGD23" s="3"/>
      <c r="KGE23" s="3"/>
      <c r="KGF23" s="3"/>
      <c r="KGG23" s="3"/>
      <c r="KGH23" s="3"/>
      <c r="KGI23" s="3"/>
      <c r="KGJ23" s="3"/>
      <c r="KGK23" s="3"/>
      <c r="KGL23" s="3"/>
      <c r="KGM23" s="3"/>
      <c r="KGN23" s="3"/>
      <c r="KGO23" s="3"/>
      <c r="KGP23" s="3"/>
      <c r="KGQ23" s="3"/>
      <c r="KGR23" s="3"/>
      <c r="KGS23" s="3"/>
      <c r="KGT23" s="3"/>
      <c r="KGU23" s="3"/>
      <c r="KGV23" s="3"/>
      <c r="KGW23" s="3"/>
      <c r="KGX23" s="3"/>
      <c r="KGY23" s="3"/>
      <c r="KGZ23" s="3"/>
      <c r="KHA23" s="3"/>
      <c r="KHB23" s="3"/>
      <c r="KHC23" s="3"/>
      <c r="KHD23" s="3"/>
      <c r="KHE23" s="3"/>
      <c r="KHF23" s="3"/>
      <c r="KHG23" s="3"/>
      <c r="KHH23" s="3"/>
      <c r="KHI23" s="3"/>
      <c r="KHJ23" s="3"/>
      <c r="KHK23" s="3"/>
      <c r="KHL23" s="3"/>
      <c r="KHM23" s="3"/>
      <c r="KHN23" s="3"/>
      <c r="KHO23" s="3"/>
      <c r="KHP23" s="3"/>
      <c r="KHQ23" s="3"/>
      <c r="KHR23" s="3"/>
      <c r="KHS23" s="3"/>
      <c r="KHT23" s="3"/>
      <c r="KHU23" s="3"/>
      <c r="KHV23" s="3"/>
      <c r="KHW23" s="3"/>
      <c r="KHX23" s="3"/>
      <c r="KHY23" s="3"/>
      <c r="KHZ23" s="3"/>
      <c r="KIA23" s="3"/>
      <c r="KIB23" s="3"/>
      <c r="KIC23" s="3"/>
      <c r="KID23" s="3"/>
      <c r="KIE23" s="3"/>
      <c r="KIF23" s="3"/>
      <c r="KIG23" s="3"/>
      <c r="KIH23" s="3"/>
      <c r="KII23" s="3"/>
      <c r="KIJ23" s="3"/>
      <c r="KIK23" s="3"/>
      <c r="KIL23" s="3"/>
      <c r="KIM23" s="3"/>
      <c r="KIN23" s="3"/>
      <c r="KIO23" s="3"/>
      <c r="KIP23" s="3"/>
      <c r="KIQ23" s="3"/>
      <c r="KIR23" s="3"/>
      <c r="KIS23" s="3"/>
      <c r="KIT23" s="3"/>
      <c r="KIU23" s="3"/>
      <c r="KIV23" s="3"/>
      <c r="KIW23" s="3"/>
      <c r="KIX23" s="3"/>
      <c r="KIY23" s="3"/>
      <c r="KIZ23" s="3"/>
      <c r="KJA23" s="3"/>
      <c r="KJB23" s="3"/>
      <c r="KJC23" s="3"/>
      <c r="KJD23" s="3"/>
      <c r="KJE23" s="3"/>
      <c r="KJF23" s="3"/>
      <c r="KJG23" s="3"/>
      <c r="KJH23" s="3"/>
      <c r="KJI23" s="3"/>
      <c r="KJJ23" s="3"/>
      <c r="KJK23" s="3"/>
      <c r="KJL23" s="3"/>
      <c r="KJM23" s="3"/>
      <c r="KJN23" s="3"/>
      <c r="KJO23" s="3"/>
      <c r="KJP23" s="3"/>
      <c r="KJQ23" s="3"/>
      <c r="KJR23" s="3"/>
      <c r="KJS23" s="3"/>
      <c r="KJT23" s="3"/>
      <c r="KJU23" s="3"/>
      <c r="KJV23" s="3"/>
      <c r="KJW23" s="3"/>
      <c r="KJX23" s="3"/>
      <c r="KJY23" s="3"/>
      <c r="KJZ23" s="3"/>
      <c r="KKA23" s="3"/>
      <c r="KKB23" s="3"/>
      <c r="KKC23" s="3"/>
      <c r="KKD23" s="3"/>
      <c r="KKE23" s="3"/>
      <c r="KKF23" s="3"/>
      <c r="KKG23" s="3"/>
      <c r="KKH23" s="3"/>
      <c r="KKI23" s="3"/>
      <c r="KKJ23" s="3"/>
      <c r="KKK23" s="3"/>
      <c r="KKL23" s="3"/>
      <c r="KKM23" s="3"/>
      <c r="KKN23" s="3"/>
      <c r="KKO23" s="3"/>
      <c r="KKP23" s="3"/>
      <c r="KKQ23" s="3"/>
      <c r="KKR23" s="3"/>
      <c r="KKS23" s="3"/>
      <c r="KKT23" s="3"/>
      <c r="KKU23" s="3"/>
      <c r="KKV23" s="3"/>
      <c r="KKW23" s="3"/>
      <c r="KKX23" s="3"/>
      <c r="KKY23" s="3"/>
      <c r="KKZ23" s="3"/>
      <c r="KLA23" s="3"/>
      <c r="KLB23" s="3"/>
      <c r="KLC23" s="3"/>
      <c r="KLD23" s="3"/>
      <c r="KLE23" s="3"/>
      <c r="KLF23" s="3"/>
      <c r="KLG23" s="3"/>
      <c r="KLH23" s="3"/>
      <c r="KLI23" s="3"/>
      <c r="KLJ23" s="3"/>
      <c r="KLK23" s="3"/>
      <c r="KLL23" s="3"/>
      <c r="KLM23" s="3"/>
      <c r="KLN23" s="3"/>
      <c r="KLO23" s="3"/>
      <c r="KLP23" s="3"/>
      <c r="KLQ23" s="3"/>
      <c r="KLR23" s="3"/>
      <c r="KLS23" s="3"/>
      <c r="KLT23" s="3"/>
      <c r="KLU23" s="3"/>
      <c r="KLV23" s="3"/>
      <c r="KLW23" s="3"/>
      <c r="KLX23" s="3"/>
      <c r="KLY23" s="3"/>
      <c r="KLZ23" s="3"/>
      <c r="KMA23" s="3"/>
      <c r="KMB23" s="3"/>
      <c r="KMC23" s="3"/>
      <c r="KMD23" s="3"/>
      <c r="KME23" s="3"/>
      <c r="KMF23" s="3"/>
      <c r="KMG23" s="3"/>
      <c r="KMH23" s="3"/>
      <c r="KMI23" s="3"/>
      <c r="KMJ23" s="3"/>
      <c r="KMK23" s="3"/>
      <c r="KML23" s="3"/>
      <c r="KMM23" s="3"/>
      <c r="KMN23" s="3"/>
      <c r="KMO23" s="3"/>
      <c r="KMP23" s="3"/>
      <c r="KMQ23" s="3"/>
      <c r="KMR23" s="3"/>
      <c r="KMS23" s="3"/>
      <c r="KMT23" s="3"/>
      <c r="KMU23" s="3"/>
      <c r="KMV23" s="3"/>
      <c r="KMW23" s="3"/>
      <c r="KMX23" s="3"/>
      <c r="KMY23" s="3"/>
      <c r="KMZ23" s="3"/>
      <c r="KNA23" s="3"/>
      <c r="KNB23" s="3"/>
      <c r="KNC23" s="3"/>
      <c r="KND23" s="3"/>
      <c r="KNE23" s="3"/>
      <c r="KNF23" s="3"/>
      <c r="KNG23" s="3"/>
      <c r="KNH23" s="3"/>
      <c r="KNI23" s="3"/>
      <c r="KNJ23" s="3"/>
      <c r="KNK23" s="3"/>
      <c r="KNL23" s="3"/>
      <c r="KNM23" s="3"/>
      <c r="KNN23" s="3"/>
      <c r="KNO23" s="3"/>
      <c r="KNP23" s="3"/>
      <c r="KNQ23" s="3"/>
      <c r="KNR23" s="3"/>
      <c r="KNS23" s="3"/>
      <c r="KNT23" s="3"/>
      <c r="KNU23" s="3"/>
      <c r="KNV23" s="3"/>
      <c r="KNW23" s="3"/>
      <c r="KNX23" s="3"/>
      <c r="KNY23" s="3"/>
      <c r="KNZ23" s="3"/>
      <c r="KOA23" s="3"/>
      <c r="KOB23" s="3"/>
      <c r="KOC23" s="3"/>
      <c r="KOD23" s="3"/>
      <c r="KOE23" s="3"/>
      <c r="KOF23" s="3"/>
      <c r="KOG23" s="3"/>
      <c r="KOH23" s="3"/>
      <c r="KOI23" s="3"/>
      <c r="KOJ23" s="3"/>
      <c r="KOK23" s="3"/>
      <c r="KOL23" s="3"/>
      <c r="KOM23" s="3"/>
      <c r="KON23" s="3"/>
      <c r="KOO23" s="3"/>
      <c r="KOP23" s="3"/>
      <c r="KOQ23" s="3"/>
      <c r="KOR23" s="3"/>
      <c r="KOS23" s="3"/>
      <c r="KOT23" s="3"/>
      <c r="KOU23" s="3"/>
      <c r="KOV23" s="3"/>
      <c r="KOW23" s="3"/>
      <c r="KOX23" s="3"/>
      <c r="KOY23" s="3"/>
      <c r="KOZ23" s="3"/>
      <c r="KPA23" s="3"/>
      <c r="KPB23" s="3"/>
      <c r="KPC23" s="3"/>
      <c r="KPD23" s="3"/>
      <c r="KPE23" s="3"/>
      <c r="KPF23" s="3"/>
      <c r="KPG23" s="3"/>
      <c r="KPH23" s="3"/>
      <c r="KPI23" s="3"/>
      <c r="KPJ23" s="3"/>
      <c r="KPK23" s="3"/>
      <c r="KPL23" s="3"/>
      <c r="KPM23" s="3"/>
      <c r="KPN23" s="3"/>
      <c r="KPO23" s="3"/>
      <c r="KPP23" s="3"/>
      <c r="KPQ23" s="3"/>
      <c r="KPR23" s="3"/>
      <c r="KPS23" s="3"/>
      <c r="KPT23" s="3"/>
      <c r="KPU23" s="3"/>
      <c r="KPV23" s="3"/>
      <c r="KPW23" s="3"/>
      <c r="KPX23" s="3"/>
      <c r="KPY23" s="3"/>
      <c r="KPZ23" s="3"/>
      <c r="KQA23" s="3"/>
      <c r="KQB23" s="3"/>
      <c r="KQC23" s="3"/>
      <c r="KQD23" s="3"/>
      <c r="KQE23" s="3"/>
      <c r="KQF23" s="3"/>
      <c r="KQG23" s="3"/>
      <c r="KQH23" s="3"/>
      <c r="KQI23" s="3"/>
      <c r="KQJ23" s="3"/>
      <c r="KQK23" s="3"/>
      <c r="KQL23" s="3"/>
      <c r="KQM23" s="3"/>
      <c r="KQN23" s="3"/>
      <c r="KQO23" s="3"/>
      <c r="KQP23" s="3"/>
      <c r="KQQ23" s="3"/>
      <c r="KQR23" s="3"/>
      <c r="KQS23" s="3"/>
      <c r="KQT23" s="3"/>
      <c r="KQU23" s="3"/>
      <c r="KQV23" s="3"/>
      <c r="KQW23" s="3"/>
      <c r="KQX23" s="3"/>
      <c r="KQY23" s="3"/>
      <c r="KQZ23" s="3"/>
      <c r="KRA23" s="3"/>
      <c r="KRB23" s="3"/>
      <c r="KRC23" s="3"/>
      <c r="KRD23" s="3"/>
      <c r="KRE23" s="3"/>
      <c r="KRF23" s="3"/>
      <c r="KRG23" s="3"/>
      <c r="KRH23" s="3"/>
      <c r="KRI23" s="3"/>
      <c r="KRJ23" s="3"/>
      <c r="KRK23" s="3"/>
      <c r="KRL23" s="3"/>
      <c r="KRM23" s="3"/>
      <c r="KRN23" s="3"/>
      <c r="KRO23" s="3"/>
      <c r="KRP23" s="3"/>
      <c r="KRQ23" s="3"/>
      <c r="KRR23" s="3"/>
      <c r="KRS23" s="3"/>
      <c r="KRT23" s="3"/>
      <c r="KRU23" s="3"/>
      <c r="KRV23" s="3"/>
      <c r="KRW23" s="3"/>
      <c r="KRX23" s="3"/>
      <c r="KRY23" s="3"/>
      <c r="KRZ23" s="3"/>
      <c r="KSA23" s="3"/>
      <c r="KSB23" s="3"/>
      <c r="KSC23" s="3"/>
      <c r="KSD23" s="3"/>
      <c r="KSE23" s="3"/>
      <c r="KSF23" s="3"/>
      <c r="KSG23" s="3"/>
      <c r="KSH23" s="3"/>
      <c r="KSI23" s="3"/>
      <c r="KSJ23" s="3"/>
      <c r="KSK23" s="3"/>
      <c r="KSL23" s="3"/>
      <c r="KSM23" s="3"/>
      <c r="KSN23" s="3"/>
      <c r="KSO23" s="3"/>
      <c r="KSP23" s="3"/>
      <c r="KSQ23" s="3"/>
      <c r="KSR23" s="3"/>
      <c r="KSS23" s="3"/>
      <c r="KST23" s="3"/>
      <c r="KSU23" s="3"/>
      <c r="KSV23" s="3"/>
      <c r="KSW23" s="3"/>
      <c r="KSX23" s="3"/>
      <c r="KSY23" s="3"/>
      <c r="KSZ23" s="3"/>
      <c r="KTA23" s="3"/>
      <c r="KTB23" s="3"/>
      <c r="KTC23" s="3"/>
      <c r="KTD23" s="3"/>
      <c r="KTE23" s="3"/>
      <c r="KTF23" s="3"/>
      <c r="KTG23" s="3"/>
      <c r="KTH23" s="3"/>
      <c r="KTI23" s="3"/>
      <c r="KTJ23" s="3"/>
      <c r="KTK23" s="3"/>
      <c r="KTL23" s="3"/>
      <c r="KTM23" s="3"/>
      <c r="KTN23" s="3"/>
      <c r="KTO23" s="3"/>
      <c r="KTP23" s="3"/>
      <c r="KTQ23" s="3"/>
      <c r="KTR23" s="3"/>
      <c r="KTS23" s="3"/>
      <c r="KTT23" s="3"/>
      <c r="KTU23" s="3"/>
      <c r="KTV23" s="3"/>
      <c r="KTW23" s="3"/>
      <c r="KTX23" s="3"/>
      <c r="KTY23" s="3"/>
      <c r="KTZ23" s="3"/>
      <c r="KUA23" s="3"/>
      <c r="KUB23" s="3"/>
      <c r="KUC23" s="3"/>
      <c r="KUD23" s="3"/>
      <c r="KUE23" s="3"/>
      <c r="KUF23" s="3"/>
      <c r="KUG23" s="3"/>
      <c r="KUH23" s="3"/>
      <c r="KUI23" s="3"/>
      <c r="KUJ23" s="3"/>
      <c r="KUK23" s="3"/>
      <c r="KUL23" s="3"/>
      <c r="KUM23" s="3"/>
      <c r="KUN23" s="3"/>
      <c r="KUO23" s="3"/>
      <c r="KUP23" s="3"/>
      <c r="KUQ23" s="3"/>
      <c r="KUR23" s="3"/>
      <c r="KUS23" s="3"/>
      <c r="KUT23" s="3"/>
      <c r="KUU23" s="3"/>
      <c r="KUV23" s="3"/>
      <c r="KUW23" s="3"/>
      <c r="KUX23" s="3"/>
      <c r="KUY23" s="3"/>
      <c r="KUZ23" s="3"/>
      <c r="KVA23" s="3"/>
      <c r="KVB23" s="3"/>
      <c r="KVC23" s="3"/>
      <c r="KVD23" s="3"/>
      <c r="KVE23" s="3"/>
      <c r="KVF23" s="3"/>
      <c r="KVG23" s="3"/>
      <c r="KVH23" s="3"/>
      <c r="KVI23" s="3"/>
      <c r="KVJ23" s="3"/>
      <c r="KVK23" s="3"/>
      <c r="KVL23" s="3"/>
      <c r="KVM23" s="3"/>
      <c r="KVN23" s="3"/>
      <c r="KVO23" s="3"/>
      <c r="KVP23" s="3"/>
      <c r="KVQ23" s="3"/>
      <c r="KVR23" s="3"/>
      <c r="KVS23" s="3"/>
      <c r="KVT23" s="3"/>
      <c r="KVU23" s="3"/>
      <c r="KVV23" s="3"/>
      <c r="KVW23" s="3"/>
      <c r="KVX23" s="3"/>
      <c r="KVY23" s="3"/>
      <c r="KVZ23" s="3"/>
      <c r="KWA23" s="3"/>
      <c r="KWB23" s="3"/>
      <c r="KWC23" s="3"/>
      <c r="KWD23" s="3"/>
      <c r="KWE23" s="3"/>
      <c r="KWF23" s="3"/>
      <c r="KWG23" s="3"/>
      <c r="KWH23" s="3"/>
      <c r="KWI23" s="3"/>
      <c r="KWJ23" s="3"/>
      <c r="KWK23" s="3"/>
      <c r="KWL23" s="3"/>
      <c r="KWM23" s="3"/>
      <c r="KWN23" s="3"/>
      <c r="KWO23" s="3"/>
      <c r="KWP23" s="3"/>
      <c r="KWQ23" s="3"/>
      <c r="KWR23" s="3"/>
      <c r="KWS23" s="3"/>
      <c r="KWT23" s="3"/>
      <c r="KWU23" s="3"/>
      <c r="KWV23" s="3"/>
      <c r="KWW23" s="3"/>
      <c r="KWX23" s="3"/>
      <c r="KWY23" s="3"/>
      <c r="KWZ23" s="3"/>
      <c r="KXA23" s="3"/>
      <c r="KXB23" s="3"/>
      <c r="KXC23" s="3"/>
      <c r="KXD23" s="3"/>
      <c r="KXE23" s="3"/>
      <c r="KXF23" s="3"/>
      <c r="KXG23" s="3"/>
      <c r="KXH23" s="3"/>
      <c r="KXI23" s="3"/>
      <c r="KXJ23" s="3"/>
      <c r="KXK23" s="3"/>
      <c r="KXL23" s="3"/>
      <c r="KXM23" s="3"/>
      <c r="KXN23" s="3"/>
      <c r="KXO23" s="3"/>
      <c r="KXP23" s="3"/>
      <c r="KXQ23" s="3"/>
      <c r="KXR23" s="3"/>
      <c r="KXS23" s="3"/>
      <c r="KXT23" s="3"/>
      <c r="KXU23" s="3"/>
      <c r="KXV23" s="3"/>
      <c r="KXW23" s="3"/>
      <c r="KXX23" s="3"/>
      <c r="KXY23" s="3"/>
      <c r="KXZ23" s="3"/>
      <c r="KYA23" s="3"/>
      <c r="KYB23" s="3"/>
      <c r="KYC23" s="3"/>
      <c r="KYD23" s="3"/>
      <c r="KYE23" s="3"/>
      <c r="KYF23" s="3"/>
      <c r="KYG23" s="3"/>
      <c r="KYH23" s="3"/>
      <c r="KYI23" s="3"/>
      <c r="KYJ23" s="3"/>
      <c r="KYK23" s="3"/>
      <c r="KYL23" s="3"/>
      <c r="KYM23" s="3"/>
      <c r="KYN23" s="3"/>
      <c r="KYO23" s="3"/>
      <c r="KYP23" s="3"/>
      <c r="KYQ23" s="3"/>
      <c r="KYR23" s="3"/>
      <c r="KYS23" s="3"/>
      <c r="KYT23" s="3"/>
      <c r="KYU23" s="3"/>
      <c r="KYV23" s="3"/>
      <c r="KYW23" s="3"/>
      <c r="KYX23" s="3"/>
      <c r="KYY23" s="3"/>
      <c r="KYZ23" s="3"/>
      <c r="KZA23" s="3"/>
      <c r="KZB23" s="3"/>
      <c r="KZC23" s="3"/>
      <c r="KZD23" s="3"/>
      <c r="KZE23" s="3"/>
      <c r="KZF23" s="3"/>
      <c r="KZG23" s="3"/>
      <c r="KZH23" s="3"/>
      <c r="KZI23" s="3"/>
      <c r="KZJ23" s="3"/>
      <c r="KZK23" s="3"/>
      <c r="KZL23" s="3"/>
      <c r="KZM23" s="3"/>
      <c r="KZN23" s="3"/>
      <c r="KZO23" s="3"/>
      <c r="KZP23" s="3"/>
      <c r="KZQ23" s="3"/>
      <c r="KZR23" s="3"/>
      <c r="KZS23" s="3"/>
      <c r="KZT23" s="3"/>
      <c r="KZU23" s="3"/>
      <c r="KZV23" s="3"/>
      <c r="KZW23" s="3"/>
      <c r="KZX23" s="3"/>
      <c r="KZY23" s="3"/>
      <c r="KZZ23" s="3"/>
      <c r="LAA23" s="3"/>
      <c r="LAB23" s="3"/>
      <c r="LAC23" s="3"/>
      <c r="LAD23" s="3"/>
      <c r="LAE23" s="3"/>
      <c r="LAF23" s="3"/>
      <c r="LAG23" s="3"/>
      <c r="LAH23" s="3"/>
      <c r="LAI23" s="3"/>
      <c r="LAJ23" s="3"/>
      <c r="LAK23" s="3"/>
      <c r="LAL23" s="3"/>
      <c r="LAM23" s="3"/>
      <c r="LAN23" s="3"/>
      <c r="LAO23" s="3"/>
      <c r="LAP23" s="3"/>
      <c r="LAQ23" s="3"/>
      <c r="LAR23" s="3"/>
      <c r="LAS23" s="3"/>
      <c r="LAT23" s="3"/>
      <c r="LAU23" s="3"/>
      <c r="LAV23" s="3"/>
      <c r="LAW23" s="3"/>
      <c r="LAX23" s="3"/>
      <c r="LAY23" s="3"/>
      <c r="LAZ23" s="3"/>
      <c r="LBA23" s="3"/>
      <c r="LBB23" s="3"/>
      <c r="LBC23" s="3"/>
      <c r="LBD23" s="3"/>
      <c r="LBE23" s="3"/>
      <c r="LBF23" s="3"/>
      <c r="LBG23" s="3"/>
      <c r="LBH23" s="3"/>
      <c r="LBI23" s="3"/>
      <c r="LBJ23" s="3"/>
      <c r="LBK23" s="3"/>
      <c r="LBL23" s="3"/>
      <c r="LBM23" s="3"/>
      <c r="LBN23" s="3"/>
      <c r="LBO23" s="3"/>
      <c r="LBP23" s="3"/>
      <c r="LBQ23" s="3"/>
      <c r="LBR23" s="3"/>
      <c r="LBS23" s="3"/>
      <c r="LBT23" s="3"/>
      <c r="LBU23" s="3"/>
      <c r="LBV23" s="3"/>
      <c r="LBW23" s="3"/>
      <c r="LBX23" s="3"/>
      <c r="LBY23" s="3"/>
      <c r="LBZ23" s="3"/>
      <c r="LCA23" s="3"/>
      <c r="LCB23" s="3"/>
      <c r="LCC23" s="3"/>
      <c r="LCD23" s="3"/>
      <c r="LCE23" s="3"/>
      <c r="LCF23" s="3"/>
      <c r="LCG23" s="3"/>
      <c r="LCH23" s="3"/>
      <c r="LCI23" s="3"/>
      <c r="LCJ23" s="3"/>
      <c r="LCK23" s="3"/>
      <c r="LCL23" s="3"/>
      <c r="LCM23" s="3"/>
      <c r="LCN23" s="3"/>
      <c r="LCO23" s="3"/>
      <c r="LCP23" s="3"/>
      <c r="LCQ23" s="3"/>
      <c r="LCR23" s="3"/>
      <c r="LCS23" s="3"/>
      <c r="LCT23" s="3"/>
      <c r="LCU23" s="3"/>
      <c r="LCV23" s="3"/>
      <c r="LCW23" s="3"/>
      <c r="LCX23" s="3"/>
      <c r="LCY23" s="3"/>
      <c r="LCZ23" s="3"/>
      <c r="LDA23" s="3"/>
      <c r="LDB23" s="3"/>
      <c r="LDC23" s="3"/>
      <c r="LDD23" s="3"/>
      <c r="LDE23" s="3"/>
      <c r="LDF23" s="3"/>
      <c r="LDG23" s="3"/>
      <c r="LDH23" s="3"/>
      <c r="LDI23" s="3"/>
      <c r="LDJ23" s="3"/>
      <c r="LDK23" s="3"/>
      <c r="LDL23" s="3"/>
      <c r="LDM23" s="3"/>
      <c r="LDN23" s="3"/>
      <c r="LDO23" s="3"/>
      <c r="LDP23" s="3"/>
      <c r="LDQ23" s="3"/>
      <c r="LDR23" s="3"/>
      <c r="LDS23" s="3"/>
      <c r="LDT23" s="3"/>
      <c r="LDU23" s="3"/>
      <c r="LDV23" s="3"/>
      <c r="LDW23" s="3"/>
      <c r="LDX23" s="3"/>
      <c r="LDY23" s="3"/>
      <c r="LDZ23" s="3"/>
      <c r="LEA23" s="3"/>
      <c r="LEB23" s="3"/>
      <c r="LEC23" s="3"/>
      <c r="LED23" s="3"/>
      <c r="LEE23" s="3"/>
      <c r="LEF23" s="3"/>
      <c r="LEG23" s="3"/>
      <c r="LEH23" s="3"/>
      <c r="LEI23" s="3"/>
      <c r="LEJ23" s="3"/>
      <c r="LEK23" s="3"/>
      <c r="LEL23" s="3"/>
      <c r="LEM23" s="3"/>
      <c r="LEN23" s="3"/>
      <c r="LEO23" s="3"/>
      <c r="LEP23" s="3"/>
      <c r="LEQ23" s="3"/>
      <c r="LER23" s="3"/>
      <c r="LES23" s="3"/>
      <c r="LET23" s="3"/>
      <c r="LEU23" s="3"/>
      <c r="LEV23" s="3"/>
      <c r="LEW23" s="3"/>
      <c r="LEX23" s="3"/>
      <c r="LEY23" s="3"/>
      <c r="LEZ23" s="3"/>
      <c r="LFA23" s="3"/>
      <c r="LFB23" s="3"/>
      <c r="LFC23" s="3"/>
      <c r="LFD23" s="3"/>
      <c r="LFE23" s="3"/>
      <c r="LFF23" s="3"/>
      <c r="LFG23" s="3"/>
      <c r="LFH23" s="3"/>
      <c r="LFI23" s="3"/>
      <c r="LFJ23" s="3"/>
      <c r="LFK23" s="3"/>
      <c r="LFL23" s="3"/>
      <c r="LFM23" s="3"/>
      <c r="LFN23" s="3"/>
      <c r="LFO23" s="3"/>
      <c r="LFP23" s="3"/>
      <c r="LFQ23" s="3"/>
      <c r="LFR23" s="3"/>
      <c r="LFS23" s="3"/>
      <c r="LFT23" s="3"/>
      <c r="LFU23" s="3"/>
      <c r="LFV23" s="3"/>
      <c r="LFW23" s="3"/>
      <c r="LFX23" s="3"/>
      <c r="LFY23" s="3"/>
      <c r="LFZ23" s="3"/>
      <c r="LGA23" s="3"/>
      <c r="LGB23" s="3"/>
      <c r="LGC23" s="3"/>
      <c r="LGD23" s="3"/>
      <c r="LGE23" s="3"/>
      <c r="LGF23" s="3"/>
      <c r="LGG23" s="3"/>
      <c r="LGH23" s="3"/>
      <c r="LGI23" s="3"/>
      <c r="LGJ23" s="3"/>
      <c r="LGK23" s="3"/>
      <c r="LGL23" s="3"/>
      <c r="LGM23" s="3"/>
      <c r="LGN23" s="3"/>
      <c r="LGO23" s="3"/>
      <c r="LGP23" s="3"/>
      <c r="LGQ23" s="3"/>
      <c r="LGR23" s="3"/>
      <c r="LGS23" s="3"/>
      <c r="LGT23" s="3"/>
      <c r="LGU23" s="3"/>
      <c r="LGV23" s="3"/>
      <c r="LGW23" s="3"/>
      <c r="LGX23" s="3"/>
      <c r="LGY23" s="3"/>
      <c r="LGZ23" s="3"/>
      <c r="LHA23" s="3"/>
      <c r="LHB23" s="3"/>
      <c r="LHC23" s="3"/>
      <c r="LHD23" s="3"/>
      <c r="LHE23" s="3"/>
      <c r="LHF23" s="3"/>
      <c r="LHG23" s="3"/>
      <c r="LHH23" s="3"/>
      <c r="LHI23" s="3"/>
      <c r="LHJ23" s="3"/>
      <c r="LHK23" s="3"/>
      <c r="LHL23" s="3"/>
      <c r="LHM23" s="3"/>
      <c r="LHN23" s="3"/>
      <c r="LHO23" s="3"/>
      <c r="LHP23" s="3"/>
      <c r="LHQ23" s="3"/>
      <c r="LHR23" s="3"/>
      <c r="LHS23" s="3"/>
      <c r="LHT23" s="3"/>
      <c r="LHU23" s="3"/>
      <c r="LHV23" s="3"/>
      <c r="LHW23" s="3"/>
      <c r="LHX23" s="3"/>
      <c r="LHY23" s="3"/>
      <c r="LHZ23" s="3"/>
      <c r="LIA23" s="3"/>
      <c r="LIB23" s="3"/>
      <c r="LIC23" s="3"/>
      <c r="LID23" s="3"/>
      <c r="LIE23" s="3"/>
      <c r="LIF23" s="3"/>
      <c r="LIG23" s="3"/>
      <c r="LIH23" s="3"/>
      <c r="LII23" s="3"/>
      <c r="LIJ23" s="3"/>
      <c r="LIK23" s="3"/>
      <c r="LIL23" s="3"/>
      <c r="LIM23" s="3"/>
      <c r="LIN23" s="3"/>
      <c r="LIO23" s="3"/>
      <c r="LIP23" s="3"/>
      <c r="LIQ23" s="3"/>
      <c r="LIR23" s="3"/>
      <c r="LIS23" s="3"/>
      <c r="LIT23" s="3"/>
      <c r="LIU23" s="3"/>
      <c r="LIV23" s="3"/>
      <c r="LIW23" s="3"/>
      <c r="LIX23" s="3"/>
      <c r="LIY23" s="3"/>
      <c r="LIZ23" s="3"/>
      <c r="LJA23" s="3"/>
      <c r="LJB23" s="3"/>
      <c r="LJC23" s="3"/>
      <c r="LJD23" s="3"/>
      <c r="LJE23" s="3"/>
      <c r="LJF23" s="3"/>
      <c r="LJG23" s="3"/>
      <c r="LJH23" s="3"/>
      <c r="LJI23" s="3"/>
      <c r="LJJ23" s="3"/>
      <c r="LJK23" s="3"/>
      <c r="LJL23" s="3"/>
      <c r="LJM23" s="3"/>
      <c r="LJN23" s="3"/>
      <c r="LJO23" s="3"/>
      <c r="LJP23" s="3"/>
      <c r="LJQ23" s="3"/>
      <c r="LJR23" s="3"/>
      <c r="LJS23" s="3"/>
      <c r="LJT23" s="3"/>
      <c r="LJU23" s="3"/>
      <c r="LJV23" s="3"/>
      <c r="LJW23" s="3"/>
      <c r="LJX23" s="3"/>
      <c r="LJY23" s="3"/>
      <c r="LJZ23" s="3"/>
      <c r="LKA23" s="3"/>
      <c r="LKB23" s="3"/>
      <c r="LKC23" s="3"/>
      <c r="LKD23" s="3"/>
      <c r="LKE23" s="3"/>
      <c r="LKF23" s="3"/>
      <c r="LKG23" s="3"/>
      <c r="LKH23" s="3"/>
      <c r="LKI23" s="3"/>
      <c r="LKJ23" s="3"/>
      <c r="LKK23" s="3"/>
      <c r="LKL23" s="3"/>
      <c r="LKM23" s="3"/>
      <c r="LKN23" s="3"/>
      <c r="LKO23" s="3"/>
      <c r="LKP23" s="3"/>
      <c r="LKQ23" s="3"/>
      <c r="LKR23" s="3"/>
      <c r="LKS23" s="3"/>
      <c r="LKT23" s="3"/>
      <c r="LKU23" s="3"/>
      <c r="LKV23" s="3"/>
      <c r="LKW23" s="3"/>
      <c r="LKX23" s="3"/>
      <c r="LKY23" s="3"/>
      <c r="LKZ23" s="3"/>
      <c r="LLA23" s="3"/>
      <c r="LLB23" s="3"/>
      <c r="LLC23" s="3"/>
      <c r="LLD23" s="3"/>
      <c r="LLE23" s="3"/>
      <c r="LLF23" s="3"/>
      <c r="LLG23" s="3"/>
      <c r="LLH23" s="3"/>
      <c r="LLI23" s="3"/>
      <c r="LLJ23" s="3"/>
      <c r="LLK23" s="3"/>
      <c r="LLL23" s="3"/>
      <c r="LLM23" s="3"/>
      <c r="LLN23" s="3"/>
      <c r="LLO23" s="3"/>
      <c r="LLP23" s="3"/>
      <c r="LLQ23" s="3"/>
      <c r="LLR23" s="3"/>
      <c r="LLS23" s="3"/>
      <c r="LLT23" s="3"/>
      <c r="LLU23" s="3"/>
      <c r="LLV23" s="3"/>
      <c r="LLW23" s="3"/>
      <c r="LLX23" s="3"/>
      <c r="LLY23" s="3"/>
      <c r="LLZ23" s="3"/>
      <c r="LMA23" s="3"/>
      <c r="LMB23" s="3"/>
      <c r="LMC23" s="3"/>
      <c r="LMD23" s="3"/>
      <c r="LME23" s="3"/>
      <c r="LMF23" s="3"/>
      <c r="LMG23" s="3"/>
      <c r="LMH23" s="3"/>
      <c r="LMI23" s="3"/>
      <c r="LMJ23" s="3"/>
      <c r="LMK23" s="3"/>
      <c r="LML23" s="3"/>
      <c r="LMM23" s="3"/>
      <c r="LMN23" s="3"/>
      <c r="LMO23" s="3"/>
      <c r="LMP23" s="3"/>
      <c r="LMQ23" s="3"/>
      <c r="LMR23" s="3"/>
      <c r="LMS23" s="3"/>
      <c r="LMT23" s="3"/>
      <c r="LMU23" s="3"/>
      <c r="LMV23" s="3"/>
      <c r="LMW23" s="3"/>
      <c r="LMX23" s="3"/>
      <c r="LMY23" s="3"/>
      <c r="LMZ23" s="3"/>
      <c r="LNA23" s="3"/>
      <c r="LNB23" s="3"/>
      <c r="LNC23" s="3"/>
      <c r="LND23" s="3"/>
      <c r="LNE23" s="3"/>
      <c r="LNF23" s="3"/>
      <c r="LNG23" s="3"/>
      <c r="LNH23" s="3"/>
      <c r="LNI23" s="3"/>
      <c r="LNJ23" s="3"/>
      <c r="LNK23" s="3"/>
      <c r="LNL23" s="3"/>
      <c r="LNM23" s="3"/>
      <c r="LNN23" s="3"/>
      <c r="LNO23" s="3"/>
      <c r="LNP23" s="3"/>
      <c r="LNQ23" s="3"/>
      <c r="LNR23" s="3"/>
      <c r="LNS23" s="3"/>
      <c r="LNT23" s="3"/>
      <c r="LNU23" s="3"/>
      <c r="LNV23" s="3"/>
      <c r="LNW23" s="3"/>
      <c r="LNX23" s="3"/>
      <c r="LNY23" s="3"/>
      <c r="LNZ23" s="3"/>
      <c r="LOA23" s="3"/>
      <c r="LOB23" s="3"/>
      <c r="LOC23" s="3"/>
      <c r="LOD23" s="3"/>
      <c r="LOE23" s="3"/>
      <c r="LOF23" s="3"/>
      <c r="LOG23" s="3"/>
      <c r="LOH23" s="3"/>
      <c r="LOI23" s="3"/>
      <c r="LOJ23" s="3"/>
      <c r="LOK23" s="3"/>
      <c r="LOL23" s="3"/>
      <c r="LOM23" s="3"/>
      <c r="LON23" s="3"/>
      <c r="LOO23" s="3"/>
      <c r="LOP23" s="3"/>
      <c r="LOQ23" s="3"/>
      <c r="LOR23" s="3"/>
      <c r="LOS23" s="3"/>
      <c r="LOT23" s="3"/>
      <c r="LOU23" s="3"/>
      <c r="LOV23" s="3"/>
      <c r="LOW23" s="3"/>
      <c r="LOX23" s="3"/>
      <c r="LOY23" s="3"/>
      <c r="LOZ23" s="3"/>
      <c r="LPA23" s="3"/>
      <c r="LPB23" s="3"/>
      <c r="LPC23" s="3"/>
      <c r="LPD23" s="3"/>
      <c r="LPE23" s="3"/>
      <c r="LPF23" s="3"/>
      <c r="LPG23" s="3"/>
      <c r="LPH23" s="3"/>
      <c r="LPI23" s="3"/>
      <c r="LPJ23" s="3"/>
      <c r="LPK23" s="3"/>
      <c r="LPL23" s="3"/>
      <c r="LPM23" s="3"/>
      <c r="LPN23" s="3"/>
      <c r="LPO23" s="3"/>
      <c r="LPP23" s="3"/>
      <c r="LPQ23" s="3"/>
      <c r="LPR23" s="3"/>
      <c r="LPS23" s="3"/>
      <c r="LPT23" s="3"/>
      <c r="LPU23" s="3"/>
      <c r="LPV23" s="3"/>
      <c r="LPW23" s="3"/>
      <c r="LPX23" s="3"/>
      <c r="LPY23" s="3"/>
      <c r="LPZ23" s="3"/>
      <c r="LQA23" s="3"/>
      <c r="LQB23" s="3"/>
      <c r="LQC23" s="3"/>
      <c r="LQD23" s="3"/>
      <c r="LQE23" s="3"/>
      <c r="LQF23" s="3"/>
      <c r="LQG23" s="3"/>
      <c r="LQH23" s="3"/>
      <c r="LQI23" s="3"/>
      <c r="LQJ23" s="3"/>
      <c r="LQK23" s="3"/>
      <c r="LQL23" s="3"/>
      <c r="LQM23" s="3"/>
      <c r="LQN23" s="3"/>
      <c r="LQO23" s="3"/>
      <c r="LQP23" s="3"/>
      <c r="LQQ23" s="3"/>
      <c r="LQR23" s="3"/>
      <c r="LQS23" s="3"/>
      <c r="LQT23" s="3"/>
      <c r="LQU23" s="3"/>
      <c r="LQV23" s="3"/>
      <c r="LQW23" s="3"/>
      <c r="LQX23" s="3"/>
      <c r="LQY23" s="3"/>
      <c r="LQZ23" s="3"/>
      <c r="LRA23" s="3"/>
      <c r="LRB23" s="3"/>
      <c r="LRC23" s="3"/>
      <c r="LRD23" s="3"/>
      <c r="LRE23" s="3"/>
      <c r="LRF23" s="3"/>
      <c r="LRG23" s="3"/>
      <c r="LRH23" s="3"/>
      <c r="LRI23" s="3"/>
      <c r="LRJ23" s="3"/>
      <c r="LRK23" s="3"/>
      <c r="LRL23" s="3"/>
      <c r="LRM23" s="3"/>
      <c r="LRN23" s="3"/>
      <c r="LRO23" s="3"/>
      <c r="LRP23" s="3"/>
      <c r="LRQ23" s="3"/>
      <c r="LRR23" s="3"/>
      <c r="LRS23" s="3"/>
      <c r="LRT23" s="3"/>
      <c r="LRU23" s="3"/>
      <c r="LRV23" s="3"/>
      <c r="LRW23" s="3"/>
      <c r="LRX23" s="3"/>
      <c r="LRY23" s="3"/>
      <c r="LRZ23" s="3"/>
      <c r="LSA23" s="3"/>
      <c r="LSB23" s="3"/>
      <c r="LSC23" s="3"/>
      <c r="LSD23" s="3"/>
      <c r="LSE23" s="3"/>
      <c r="LSF23" s="3"/>
      <c r="LSG23" s="3"/>
      <c r="LSH23" s="3"/>
      <c r="LSI23" s="3"/>
      <c r="LSJ23" s="3"/>
      <c r="LSK23" s="3"/>
      <c r="LSL23" s="3"/>
      <c r="LSM23" s="3"/>
      <c r="LSN23" s="3"/>
      <c r="LSO23" s="3"/>
      <c r="LSP23" s="3"/>
      <c r="LSQ23" s="3"/>
      <c r="LSR23" s="3"/>
      <c r="LSS23" s="3"/>
      <c r="LST23" s="3"/>
      <c r="LSU23" s="3"/>
      <c r="LSV23" s="3"/>
      <c r="LSW23" s="3"/>
      <c r="LSX23" s="3"/>
      <c r="LSY23" s="3"/>
      <c r="LSZ23" s="3"/>
      <c r="LTA23" s="3"/>
      <c r="LTB23" s="3"/>
      <c r="LTC23" s="3"/>
      <c r="LTD23" s="3"/>
      <c r="LTE23" s="3"/>
      <c r="LTF23" s="3"/>
      <c r="LTG23" s="3"/>
      <c r="LTH23" s="3"/>
      <c r="LTI23" s="3"/>
      <c r="LTJ23" s="3"/>
      <c r="LTK23" s="3"/>
      <c r="LTL23" s="3"/>
      <c r="LTM23" s="3"/>
      <c r="LTN23" s="3"/>
      <c r="LTO23" s="3"/>
      <c r="LTP23" s="3"/>
      <c r="LTQ23" s="3"/>
      <c r="LTR23" s="3"/>
      <c r="LTS23" s="3"/>
      <c r="LTT23" s="3"/>
      <c r="LTU23" s="3"/>
      <c r="LTV23" s="3"/>
      <c r="LTW23" s="3"/>
      <c r="LTX23" s="3"/>
      <c r="LTY23" s="3"/>
      <c r="LTZ23" s="3"/>
      <c r="LUA23" s="3"/>
      <c r="LUB23" s="3"/>
      <c r="LUC23" s="3"/>
      <c r="LUD23" s="3"/>
      <c r="LUE23" s="3"/>
      <c r="LUF23" s="3"/>
      <c r="LUG23" s="3"/>
      <c r="LUH23" s="3"/>
      <c r="LUI23" s="3"/>
      <c r="LUJ23" s="3"/>
      <c r="LUK23" s="3"/>
      <c r="LUL23" s="3"/>
      <c r="LUM23" s="3"/>
      <c r="LUN23" s="3"/>
      <c r="LUO23" s="3"/>
      <c r="LUP23" s="3"/>
      <c r="LUQ23" s="3"/>
      <c r="LUR23" s="3"/>
      <c r="LUS23" s="3"/>
      <c r="LUT23" s="3"/>
      <c r="LUU23" s="3"/>
      <c r="LUV23" s="3"/>
      <c r="LUW23" s="3"/>
      <c r="LUX23" s="3"/>
      <c r="LUY23" s="3"/>
      <c r="LUZ23" s="3"/>
      <c r="LVA23" s="3"/>
      <c r="LVB23" s="3"/>
      <c r="LVC23" s="3"/>
      <c r="LVD23" s="3"/>
      <c r="LVE23" s="3"/>
      <c r="LVF23" s="3"/>
      <c r="LVG23" s="3"/>
      <c r="LVH23" s="3"/>
      <c r="LVI23" s="3"/>
      <c r="LVJ23" s="3"/>
      <c r="LVK23" s="3"/>
      <c r="LVL23" s="3"/>
      <c r="LVM23" s="3"/>
      <c r="LVN23" s="3"/>
      <c r="LVO23" s="3"/>
      <c r="LVP23" s="3"/>
      <c r="LVQ23" s="3"/>
      <c r="LVR23" s="3"/>
      <c r="LVS23" s="3"/>
      <c r="LVT23" s="3"/>
      <c r="LVU23" s="3"/>
      <c r="LVV23" s="3"/>
      <c r="LVW23" s="3"/>
      <c r="LVX23" s="3"/>
      <c r="LVY23" s="3"/>
      <c r="LVZ23" s="3"/>
      <c r="LWA23" s="3"/>
      <c r="LWB23" s="3"/>
      <c r="LWC23" s="3"/>
      <c r="LWD23" s="3"/>
      <c r="LWE23" s="3"/>
      <c r="LWF23" s="3"/>
      <c r="LWG23" s="3"/>
      <c r="LWH23" s="3"/>
      <c r="LWI23" s="3"/>
      <c r="LWJ23" s="3"/>
      <c r="LWK23" s="3"/>
      <c r="LWL23" s="3"/>
      <c r="LWM23" s="3"/>
      <c r="LWN23" s="3"/>
      <c r="LWO23" s="3"/>
      <c r="LWP23" s="3"/>
      <c r="LWQ23" s="3"/>
      <c r="LWR23" s="3"/>
      <c r="LWS23" s="3"/>
      <c r="LWT23" s="3"/>
      <c r="LWU23" s="3"/>
      <c r="LWV23" s="3"/>
      <c r="LWW23" s="3"/>
      <c r="LWX23" s="3"/>
      <c r="LWY23" s="3"/>
      <c r="LWZ23" s="3"/>
      <c r="LXA23" s="3"/>
      <c r="LXB23" s="3"/>
      <c r="LXC23" s="3"/>
      <c r="LXD23" s="3"/>
      <c r="LXE23" s="3"/>
      <c r="LXF23" s="3"/>
      <c r="LXG23" s="3"/>
      <c r="LXH23" s="3"/>
      <c r="LXI23" s="3"/>
      <c r="LXJ23" s="3"/>
      <c r="LXK23" s="3"/>
      <c r="LXL23" s="3"/>
      <c r="LXM23" s="3"/>
      <c r="LXN23" s="3"/>
      <c r="LXO23" s="3"/>
      <c r="LXP23" s="3"/>
      <c r="LXQ23" s="3"/>
      <c r="LXR23" s="3"/>
      <c r="LXS23" s="3"/>
      <c r="LXT23" s="3"/>
      <c r="LXU23" s="3"/>
      <c r="LXV23" s="3"/>
      <c r="LXW23" s="3"/>
      <c r="LXX23" s="3"/>
      <c r="LXY23" s="3"/>
      <c r="LXZ23" s="3"/>
      <c r="LYA23" s="3"/>
      <c r="LYB23" s="3"/>
      <c r="LYC23" s="3"/>
      <c r="LYD23" s="3"/>
      <c r="LYE23" s="3"/>
      <c r="LYF23" s="3"/>
      <c r="LYG23" s="3"/>
      <c r="LYH23" s="3"/>
      <c r="LYI23" s="3"/>
      <c r="LYJ23" s="3"/>
      <c r="LYK23" s="3"/>
      <c r="LYL23" s="3"/>
      <c r="LYM23" s="3"/>
      <c r="LYN23" s="3"/>
      <c r="LYO23" s="3"/>
      <c r="LYP23" s="3"/>
      <c r="LYQ23" s="3"/>
      <c r="LYR23" s="3"/>
      <c r="LYS23" s="3"/>
      <c r="LYT23" s="3"/>
      <c r="LYU23" s="3"/>
      <c r="LYV23" s="3"/>
      <c r="LYW23" s="3"/>
      <c r="LYX23" s="3"/>
      <c r="LYY23" s="3"/>
      <c r="LYZ23" s="3"/>
      <c r="LZA23" s="3"/>
      <c r="LZB23" s="3"/>
      <c r="LZC23" s="3"/>
      <c r="LZD23" s="3"/>
      <c r="LZE23" s="3"/>
      <c r="LZF23" s="3"/>
      <c r="LZG23" s="3"/>
      <c r="LZH23" s="3"/>
      <c r="LZI23" s="3"/>
      <c r="LZJ23" s="3"/>
      <c r="LZK23" s="3"/>
      <c r="LZL23" s="3"/>
      <c r="LZM23" s="3"/>
      <c r="LZN23" s="3"/>
      <c r="LZO23" s="3"/>
      <c r="LZP23" s="3"/>
      <c r="LZQ23" s="3"/>
      <c r="LZR23" s="3"/>
      <c r="LZS23" s="3"/>
      <c r="LZT23" s="3"/>
      <c r="LZU23" s="3"/>
      <c r="LZV23" s="3"/>
      <c r="LZW23" s="3"/>
      <c r="LZX23" s="3"/>
      <c r="LZY23" s="3"/>
      <c r="LZZ23" s="3"/>
      <c r="MAA23" s="3"/>
      <c r="MAB23" s="3"/>
      <c r="MAC23" s="3"/>
      <c r="MAD23" s="3"/>
      <c r="MAE23" s="3"/>
      <c r="MAF23" s="3"/>
      <c r="MAG23" s="3"/>
      <c r="MAH23" s="3"/>
      <c r="MAI23" s="3"/>
      <c r="MAJ23" s="3"/>
      <c r="MAK23" s="3"/>
      <c r="MAL23" s="3"/>
      <c r="MAM23" s="3"/>
      <c r="MAN23" s="3"/>
      <c r="MAO23" s="3"/>
      <c r="MAP23" s="3"/>
      <c r="MAQ23" s="3"/>
      <c r="MAR23" s="3"/>
      <c r="MAS23" s="3"/>
      <c r="MAT23" s="3"/>
      <c r="MAU23" s="3"/>
      <c r="MAV23" s="3"/>
      <c r="MAW23" s="3"/>
      <c r="MAX23" s="3"/>
      <c r="MAY23" s="3"/>
      <c r="MAZ23" s="3"/>
      <c r="MBA23" s="3"/>
      <c r="MBB23" s="3"/>
      <c r="MBC23" s="3"/>
      <c r="MBD23" s="3"/>
      <c r="MBE23" s="3"/>
      <c r="MBF23" s="3"/>
      <c r="MBG23" s="3"/>
      <c r="MBH23" s="3"/>
      <c r="MBI23" s="3"/>
      <c r="MBJ23" s="3"/>
      <c r="MBK23" s="3"/>
      <c r="MBL23" s="3"/>
      <c r="MBM23" s="3"/>
      <c r="MBN23" s="3"/>
      <c r="MBO23" s="3"/>
      <c r="MBP23" s="3"/>
      <c r="MBQ23" s="3"/>
      <c r="MBR23" s="3"/>
      <c r="MBS23" s="3"/>
      <c r="MBT23" s="3"/>
      <c r="MBU23" s="3"/>
      <c r="MBV23" s="3"/>
      <c r="MBW23" s="3"/>
      <c r="MBX23" s="3"/>
      <c r="MBY23" s="3"/>
      <c r="MBZ23" s="3"/>
      <c r="MCA23" s="3"/>
      <c r="MCB23" s="3"/>
      <c r="MCC23" s="3"/>
      <c r="MCD23" s="3"/>
      <c r="MCE23" s="3"/>
      <c r="MCF23" s="3"/>
      <c r="MCG23" s="3"/>
      <c r="MCH23" s="3"/>
      <c r="MCI23" s="3"/>
      <c r="MCJ23" s="3"/>
      <c r="MCK23" s="3"/>
      <c r="MCL23" s="3"/>
      <c r="MCM23" s="3"/>
      <c r="MCN23" s="3"/>
      <c r="MCO23" s="3"/>
      <c r="MCP23" s="3"/>
      <c r="MCQ23" s="3"/>
      <c r="MCR23" s="3"/>
      <c r="MCS23" s="3"/>
      <c r="MCT23" s="3"/>
      <c r="MCU23" s="3"/>
      <c r="MCV23" s="3"/>
      <c r="MCW23" s="3"/>
      <c r="MCX23" s="3"/>
      <c r="MCY23" s="3"/>
      <c r="MCZ23" s="3"/>
      <c r="MDA23" s="3"/>
      <c r="MDB23" s="3"/>
      <c r="MDC23" s="3"/>
      <c r="MDD23" s="3"/>
      <c r="MDE23" s="3"/>
      <c r="MDF23" s="3"/>
      <c r="MDG23" s="3"/>
      <c r="MDH23" s="3"/>
      <c r="MDI23" s="3"/>
      <c r="MDJ23" s="3"/>
      <c r="MDK23" s="3"/>
      <c r="MDL23" s="3"/>
      <c r="MDM23" s="3"/>
      <c r="MDN23" s="3"/>
      <c r="MDO23" s="3"/>
      <c r="MDP23" s="3"/>
      <c r="MDQ23" s="3"/>
      <c r="MDR23" s="3"/>
      <c r="MDS23" s="3"/>
      <c r="MDT23" s="3"/>
      <c r="MDU23" s="3"/>
      <c r="MDV23" s="3"/>
      <c r="MDW23" s="3"/>
      <c r="MDX23" s="3"/>
      <c r="MDY23" s="3"/>
      <c r="MDZ23" s="3"/>
      <c r="MEA23" s="3"/>
      <c r="MEB23" s="3"/>
      <c r="MEC23" s="3"/>
      <c r="MED23" s="3"/>
      <c r="MEE23" s="3"/>
      <c r="MEF23" s="3"/>
      <c r="MEG23" s="3"/>
      <c r="MEH23" s="3"/>
      <c r="MEI23" s="3"/>
      <c r="MEJ23" s="3"/>
      <c r="MEK23" s="3"/>
      <c r="MEL23" s="3"/>
      <c r="MEM23" s="3"/>
      <c r="MEN23" s="3"/>
      <c r="MEO23" s="3"/>
      <c r="MEP23" s="3"/>
      <c r="MEQ23" s="3"/>
      <c r="MER23" s="3"/>
      <c r="MES23" s="3"/>
      <c r="MET23" s="3"/>
      <c r="MEU23" s="3"/>
      <c r="MEV23" s="3"/>
      <c r="MEW23" s="3"/>
      <c r="MEX23" s="3"/>
      <c r="MEY23" s="3"/>
      <c r="MEZ23" s="3"/>
      <c r="MFA23" s="3"/>
      <c r="MFB23" s="3"/>
      <c r="MFC23" s="3"/>
      <c r="MFD23" s="3"/>
      <c r="MFE23" s="3"/>
      <c r="MFF23" s="3"/>
      <c r="MFG23" s="3"/>
      <c r="MFH23" s="3"/>
      <c r="MFI23" s="3"/>
      <c r="MFJ23" s="3"/>
      <c r="MFK23" s="3"/>
      <c r="MFL23" s="3"/>
      <c r="MFM23" s="3"/>
      <c r="MFN23" s="3"/>
      <c r="MFO23" s="3"/>
      <c r="MFP23" s="3"/>
      <c r="MFQ23" s="3"/>
      <c r="MFR23" s="3"/>
      <c r="MFS23" s="3"/>
      <c r="MFT23" s="3"/>
      <c r="MFU23" s="3"/>
      <c r="MFV23" s="3"/>
      <c r="MFW23" s="3"/>
      <c r="MFX23" s="3"/>
      <c r="MFY23" s="3"/>
      <c r="MFZ23" s="3"/>
      <c r="MGA23" s="3"/>
      <c r="MGB23" s="3"/>
      <c r="MGC23" s="3"/>
      <c r="MGD23" s="3"/>
      <c r="MGE23" s="3"/>
      <c r="MGF23" s="3"/>
      <c r="MGG23" s="3"/>
      <c r="MGH23" s="3"/>
      <c r="MGI23" s="3"/>
      <c r="MGJ23" s="3"/>
      <c r="MGK23" s="3"/>
      <c r="MGL23" s="3"/>
      <c r="MGM23" s="3"/>
      <c r="MGN23" s="3"/>
      <c r="MGO23" s="3"/>
      <c r="MGP23" s="3"/>
      <c r="MGQ23" s="3"/>
      <c r="MGR23" s="3"/>
      <c r="MGS23" s="3"/>
      <c r="MGT23" s="3"/>
      <c r="MGU23" s="3"/>
      <c r="MGV23" s="3"/>
      <c r="MGW23" s="3"/>
      <c r="MGX23" s="3"/>
      <c r="MGY23" s="3"/>
      <c r="MGZ23" s="3"/>
      <c r="MHA23" s="3"/>
      <c r="MHB23" s="3"/>
      <c r="MHC23" s="3"/>
      <c r="MHD23" s="3"/>
      <c r="MHE23" s="3"/>
      <c r="MHF23" s="3"/>
      <c r="MHG23" s="3"/>
      <c r="MHH23" s="3"/>
      <c r="MHI23" s="3"/>
      <c r="MHJ23" s="3"/>
      <c r="MHK23" s="3"/>
      <c r="MHL23" s="3"/>
      <c r="MHM23" s="3"/>
      <c r="MHN23" s="3"/>
      <c r="MHO23" s="3"/>
      <c r="MHP23" s="3"/>
      <c r="MHQ23" s="3"/>
      <c r="MHR23" s="3"/>
      <c r="MHS23" s="3"/>
      <c r="MHT23" s="3"/>
      <c r="MHU23" s="3"/>
      <c r="MHV23" s="3"/>
      <c r="MHW23" s="3"/>
      <c r="MHX23" s="3"/>
      <c r="MHY23" s="3"/>
      <c r="MHZ23" s="3"/>
      <c r="MIA23" s="3"/>
      <c r="MIB23" s="3"/>
      <c r="MIC23" s="3"/>
      <c r="MID23" s="3"/>
      <c r="MIE23" s="3"/>
      <c r="MIF23" s="3"/>
      <c r="MIG23" s="3"/>
      <c r="MIH23" s="3"/>
      <c r="MII23" s="3"/>
      <c r="MIJ23" s="3"/>
      <c r="MIK23" s="3"/>
      <c r="MIL23" s="3"/>
      <c r="MIM23" s="3"/>
      <c r="MIN23" s="3"/>
      <c r="MIO23" s="3"/>
      <c r="MIP23" s="3"/>
      <c r="MIQ23" s="3"/>
      <c r="MIR23" s="3"/>
      <c r="MIS23" s="3"/>
      <c r="MIT23" s="3"/>
      <c r="MIU23" s="3"/>
      <c r="MIV23" s="3"/>
      <c r="MIW23" s="3"/>
      <c r="MIX23" s="3"/>
      <c r="MIY23" s="3"/>
      <c r="MIZ23" s="3"/>
      <c r="MJA23" s="3"/>
      <c r="MJB23" s="3"/>
      <c r="MJC23" s="3"/>
      <c r="MJD23" s="3"/>
      <c r="MJE23" s="3"/>
      <c r="MJF23" s="3"/>
      <c r="MJG23" s="3"/>
      <c r="MJH23" s="3"/>
      <c r="MJI23" s="3"/>
      <c r="MJJ23" s="3"/>
      <c r="MJK23" s="3"/>
      <c r="MJL23" s="3"/>
      <c r="MJM23" s="3"/>
      <c r="MJN23" s="3"/>
      <c r="MJO23" s="3"/>
      <c r="MJP23" s="3"/>
      <c r="MJQ23" s="3"/>
      <c r="MJR23" s="3"/>
      <c r="MJS23" s="3"/>
      <c r="MJT23" s="3"/>
      <c r="MJU23" s="3"/>
      <c r="MJV23" s="3"/>
      <c r="MJW23" s="3"/>
      <c r="MJX23" s="3"/>
      <c r="MJY23" s="3"/>
      <c r="MJZ23" s="3"/>
      <c r="MKA23" s="3"/>
      <c r="MKB23" s="3"/>
      <c r="MKC23" s="3"/>
      <c r="MKD23" s="3"/>
      <c r="MKE23" s="3"/>
      <c r="MKF23" s="3"/>
      <c r="MKG23" s="3"/>
      <c r="MKH23" s="3"/>
      <c r="MKI23" s="3"/>
      <c r="MKJ23" s="3"/>
      <c r="MKK23" s="3"/>
      <c r="MKL23" s="3"/>
      <c r="MKM23" s="3"/>
      <c r="MKN23" s="3"/>
      <c r="MKO23" s="3"/>
      <c r="MKP23" s="3"/>
      <c r="MKQ23" s="3"/>
      <c r="MKR23" s="3"/>
      <c r="MKS23" s="3"/>
      <c r="MKT23" s="3"/>
      <c r="MKU23" s="3"/>
      <c r="MKV23" s="3"/>
      <c r="MKW23" s="3"/>
      <c r="MKX23" s="3"/>
      <c r="MKY23" s="3"/>
      <c r="MKZ23" s="3"/>
      <c r="MLA23" s="3"/>
      <c r="MLB23" s="3"/>
      <c r="MLC23" s="3"/>
      <c r="MLD23" s="3"/>
      <c r="MLE23" s="3"/>
      <c r="MLF23" s="3"/>
      <c r="MLG23" s="3"/>
      <c r="MLH23" s="3"/>
      <c r="MLI23" s="3"/>
      <c r="MLJ23" s="3"/>
      <c r="MLK23" s="3"/>
      <c r="MLL23" s="3"/>
      <c r="MLM23" s="3"/>
      <c r="MLN23" s="3"/>
      <c r="MLO23" s="3"/>
      <c r="MLP23" s="3"/>
      <c r="MLQ23" s="3"/>
      <c r="MLR23" s="3"/>
      <c r="MLS23" s="3"/>
      <c r="MLT23" s="3"/>
      <c r="MLU23" s="3"/>
      <c r="MLV23" s="3"/>
      <c r="MLW23" s="3"/>
      <c r="MLX23" s="3"/>
      <c r="MLY23" s="3"/>
      <c r="MLZ23" s="3"/>
      <c r="MMA23" s="3"/>
      <c r="MMB23" s="3"/>
      <c r="MMC23" s="3"/>
      <c r="MMD23" s="3"/>
      <c r="MME23" s="3"/>
      <c r="MMF23" s="3"/>
      <c r="MMG23" s="3"/>
      <c r="MMH23" s="3"/>
      <c r="MMI23" s="3"/>
      <c r="MMJ23" s="3"/>
      <c r="MMK23" s="3"/>
      <c r="MML23" s="3"/>
      <c r="MMM23" s="3"/>
      <c r="MMN23" s="3"/>
      <c r="MMO23" s="3"/>
      <c r="MMP23" s="3"/>
      <c r="MMQ23" s="3"/>
      <c r="MMR23" s="3"/>
      <c r="MMS23" s="3"/>
      <c r="MMT23" s="3"/>
      <c r="MMU23" s="3"/>
      <c r="MMV23" s="3"/>
      <c r="MMW23" s="3"/>
      <c r="MMX23" s="3"/>
      <c r="MMY23" s="3"/>
      <c r="MMZ23" s="3"/>
      <c r="MNA23" s="3"/>
      <c r="MNB23" s="3"/>
      <c r="MNC23" s="3"/>
      <c r="MND23" s="3"/>
      <c r="MNE23" s="3"/>
      <c r="MNF23" s="3"/>
      <c r="MNG23" s="3"/>
      <c r="MNH23" s="3"/>
      <c r="MNI23" s="3"/>
      <c r="MNJ23" s="3"/>
      <c r="MNK23" s="3"/>
      <c r="MNL23" s="3"/>
      <c r="MNM23" s="3"/>
      <c r="MNN23" s="3"/>
      <c r="MNO23" s="3"/>
      <c r="MNP23" s="3"/>
      <c r="MNQ23" s="3"/>
      <c r="MNR23" s="3"/>
      <c r="MNS23" s="3"/>
      <c r="MNT23" s="3"/>
      <c r="MNU23" s="3"/>
      <c r="MNV23" s="3"/>
      <c r="MNW23" s="3"/>
      <c r="MNX23" s="3"/>
      <c r="MNY23" s="3"/>
      <c r="MNZ23" s="3"/>
      <c r="MOA23" s="3"/>
      <c r="MOB23" s="3"/>
      <c r="MOC23" s="3"/>
      <c r="MOD23" s="3"/>
      <c r="MOE23" s="3"/>
      <c r="MOF23" s="3"/>
      <c r="MOG23" s="3"/>
      <c r="MOH23" s="3"/>
      <c r="MOI23" s="3"/>
      <c r="MOJ23" s="3"/>
      <c r="MOK23" s="3"/>
      <c r="MOL23" s="3"/>
      <c r="MOM23" s="3"/>
      <c r="MON23" s="3"/>
      <c r="MOO23" s="3"/>
      <c r="MOP23" s="3"/>
      <c r="MOQ23" s="3"/>
      <c r="MOR23" s="3"/>
      <c r="MOS23" s="3"/>
      <c r="MOT23" s="3"/>
      <c r="MOU23" s="3"/>
      <c r="MOV23" s="3"/>
      <c r="MOW23" s="3"/>
      <c r="MOX23" s="3"/>
      <c r="MOY23" s="3"/>
      <c r="MOZ23" s="3"/>
      <c r="MPA23" s="3"/>
      <c r="MPB23" s="3"/>
      <c r="MPC23" s="3"/>
      <c r="MPD23" s="3"/>
      <c r="MPE23" s="3"/>
      <c r="MPF23" s="3"/>
      <c r="MPG23" s="3"/>
      <c r="MPH23" s="3"/>
      <c r="MPI23" s="3"/>
      <c r="MPJ23" s="3"/>
      <c r="MPK23" s="3"/>
      <c r="MPL23" s="3"/>
      <c r="MPM23" s="3"/>
      <c r="MPN23" s="3"/>
      <c r="MPO23" s="3"/>
      <c r="MPP23" s="3"/>
      <c r="MPQ23" s="3"/>
      <c r="MPR23" s="3"/>
      <c r="MPS23" s="3"/>
      <c r="MPT23" s="3"/>
      <c r="MPU23" s="3"/>
      <c r="MPV23" s="3"/>
      <c r="MPW23" s="3"/>
      <c r="MPX23" s="3"/>
      <c r="MPY23" s="3"/>
      <c r="MPZ23" s="3"/>
      <c r="MQA23" s="3"/>
      <c r="MQB23" s="3"/>
      <c r="MQC23" s="3"/>
      <c r="MQD23" s="3"/>
      <c r="MQE23" s="3"/>
      <c r="MQF23" s="3"/>
      <c r="MQG23" s="3"/>
      <c r="MQH23" s="3"/>
      <c r="MQI23" s="3"/>
      <c r="MQJ23" s="3"/>
      <c r="MQK23" s="3"/>
      <c r="MQL23" s="3"/>
      <c r="MQM23" s="3"/>
      <c r="MQN23" s="3"/>
      <c r="MQO23" s="3"/>
      <c r="MQP23" s="3"/>
      <c r="MQQ23" s="3"/>
      <c r="MQR23" s="3"/>
      <c r="MQS23" s="3"/>
      <c r="MQT23" s="3"/>
      <c r="MQU23" s="3"/>
      <c r="MQV23" s="3"/>
      <c r="MQW23" s="3"/>
      <c r="MQX23" s="3"/>
      <c r="MQY23" s="3"/>
      <c r="MQZ23" s="3"/>
      <c r="MRA23" s="3"/>
      <c r="MRB23" s="3"/>
      <c r="MRC23" s="3"/>
      <c r="MRD23" s="3"/>
      <c r="MRE23" s="3"/>
      <c r="MRF23" s="3"/>
      <c r="MRG23" s="3"/>
      <c r="MRH23" s="3"/>
      <c r="MRI23" s="3"/>
      <c r="MRJ23" s="3"/>
      <c r="MRK23" s="3"/>
      <c r="MRL23" s="3"/>
      <c r="MRM23" s="3"/>
      <c r="MRN23" s="3"/>
      <c r="MRO23" s="3"/>
      <c r="MRP23" s="3"/>
      <c r="MRQ23" s="3"/>
      <c r="MRR23" s="3"/>
      <c r="MRS23" s="3"/>
      <c r="MRT23" s="3"/>
      <c r="MRU23" s="3"/>
      <c r="MRV23" s="3"/>
      <c r="MRW23" s="3"/>
      <c r="MRX23" s="3"/>
      <c r="MRY23" s="3"/>
      <c r="MRZ23" s="3"/>
      <c r="MSA23" s="3"/>
      <c r="MSB23" s="3"/>
      <c r="MSC23" s="3"/>
      <c r="MSD23" s="3"/>
      <c r="MSE23" s="3"/>
      <c r="MSF23" s="3"/>
      <c r="MSG23" s="3"/>
      <c r="MSH23" s="3"/>
      <c r="MSI23" s="3"/>
      <c r="MSJ23" s="3"/>
      <c r="MSK23" s="3"/>
      <c r="MSL23" s="3"/>
      <c r="MSM23" s="3"/>
      <c r="MSN23" s="3"/>
      <c r="MSO23" s="3"/>
      <c r="MSP23" s="3"/>
      <c r="MSQ23" s="3"/>
      <c r="MSR23" s="3"/>
      <c r="MSS23" s="3"/>
      <c r="MST23" s="3"/>
      <c r="MSU23" s="3"/>
      <c r="MSV23" s="3"/>
      <c r="MSW23" s="3"/>
      <c r="MSX23" s="3"/>
      <c r="MSY23" s="3"/>
      <c r="MSZ23" s="3"/>
      <c r="MTA23" s="3"/>
      <c r="MTB23" s="3"/>
      <c r="MTC23" s="3"/>
      <c r="MTD23" s="3"/>
      <c r="MTE23" s="3"/>
      <c r="MTF23" s="3"/>
      <c r="MTG23" s="3"/>
      <c r="MTH23" s="3"/>
      <c r="MTI23" s="3"/>
      <c r="MTJ23" s="3"/>
      <c r="MTK23" s="3"/>
      <c r="MTL23" s="3"/>
      <c r="MTM23" s="3"/>
      <c r="MTN23" s="3"/>
      <c r="MTO23" s="3"/>
      <c r="MTP23" s="3"/>
      <c r="MTQ23" s="3"/>
      <c r="MTR23" s="3"/>
      <c r="MTS23" s="3"/>
      <c r="MTT23" s="3"/>
      <c r="MTU23" s="3"/>
      <c r="MTV23" s="3"/>
      <c r="MTW23" s="3"/>
      <c r="MTX23" s="3"/>
      <c r="MTY23" s="3"/>
      <c r="MTZ23" s="3"/>
      <c r="MUA23" s="3"/>
      <c r="MUB23" s="3"/>
      <c r="MUC23" s="3"/>
      <c r="MUD23" s="3"/>
      <c r="MUE23" s="3"/>
      <c r="MUF23" s="3"/>
      <c r="MUG23" s="3"/>
      <c r="MUH23" s="3"/>
      <c r="MUI23" s="3"/>
      <c r="MUJ23" s="3"/>
      <c r="MUK23" s="3"/>
      <c r="MUL23" s="3"/>
      <c r="MUM23" s="3"/>
      <c r="MUN23" s="3"/>
      <c r="MUO23" s="3"/>
      <c r="MUP23" s="3"/>
      <c r="MUQ23" s="3"/>
      <c r="MUR23" s="3"/>
      <c r="MUS23" s="3"/>
      <c r="MUT23" s="3"/>
      <c r="MUU23" s="3"/>
      <c r="MUV23" s="3"/>
      <c r="MUW23" s="3"/>
      <c r="MUX23" s="3"/>
      <c r="MUY23" s="3"/>
      <c r="MUZ23" s="3"/>
      <c r="MVA23" s="3"/>
      <c r="MVB23" s="3"/>
      <c r="MVC23" s="3"/>
      <c r="MVD23" s="3"/>
      <c r="MVE23" s="3"/>
      <c r="MVF23" s="3"/>
      <c r="MVG23" s="3"/>
      <c r="MVH23" s="3"/>
      <c r="MVI23" s="3"/>
      <c r="MVJ23" s="3"/>
      <c r="MVK23" s="3"/>
      <c r="MVL23" s="3"/>
      <c r="MVM23" s="3"/>
      <c r="MVN23" s="3"/>
      <c r="MVO23" s="3"/>
      <c r="MVP23" s="3"/>
      <c r="MVQ23" s="3"/>
      <c r="MVR23" s="3"/>
      <c r="MVS23" s="3"/>
      <c r="MVT23" s="3"/>
      <c r="MVU23" s="3"/>
      <c r="MVV23" s="3"/>
      <c r="MVW23" s="3"/>
      <c r="MVX23" s="3"/>
      <c r="MVY23" s="3"/>
      <c r="MVZ23" s="3"/>
      <c r="MWA23" s="3"/>
      <c r="MWB23" s="3"/>
      <c r="MWC23" s="3"/>
      <c r="MWD23" s="3"/>
      <c r="MWE23" s="3"/>
      <c r="MWF23" s="3"/>
      <c r="MWG23" s="3"/>
      <c r="MWH23" s="3"/>
      <c r="MWI23" s="3"/>
      <c r="MWJ23" s="3"/>
      <c r="MWK23" s="3"/>
      <c r="MWL23" s="3"/>
      <c r="MWM23" s="3"/>
      <c r="MWN23" s="3"/>
      <c r="MWO23" s="3"/>
      <c r="MWP23" s="3"/>
      <c r="MWQ23" s="3"/>
      <c r="MWR23" s="3"/>
      <c r="MWS23" s="3"/>
      <c r="MWT23" s="3"/>
      <c r="MWU23" s="3"/>
      <c r="MWV23" s="3"/>
      <c r="MWW23" s="3"/>
      <c r="MWX23" s="3"/>
      <c r="MWY23" s="3"/>
      <c r="MWZ23" s="3"/>
      <c r="MXA23" s="3"/>
      <c r="MXB23" s="3"/>
      <c r="MXC23" s="3"/>
      <c r="MXD23" s="3"/>
      <c r="MXE23" s="3"/>
      <c r="MXF23" s="3"/>
      <c r="MXG23" s="3"/>
      <c r="MXH23" s="3"/>
      <c r="MXI23" s="3"/>
      <c r="MXJ23" s="3"/>
      <c r="MXK23" s="3"/>
      <c r="MXL23" s="3"/>
      <c r="MXM23" s="3"/>
      <c r="MXN23" s="3"/>
      <c r="MXO23" s="3"/>
      <c r="MXP23" s="3"/>
      <c r="MXQ23" s="3"/>
      <c r="MXR23" s="3"/>
      <c r="MXS23" s="3"/>
      <c r="MXT23" s="3"/>
      <c r="MXU23" s="3"/>
      <c r="MXV23" s="3"/>
      <c r="MXW23" s="3"/>
      <c r="MXX23" s="3"/>
      <c r="MXY23" s="3"/>
      <c r="MXZ23" s="3"/>
      <c r="MYA23" s="3"/>
      <c r="MYB23" s="3"/>
      <c r="MYC23" s="3"/>
      <c r="MYD23" s="3"/>
      <c r="MYE23" s="3"/>
      <c r="MYF23" s="3"/>
      <c r="MYG23" s="3"/>
      <c r="MYH23" s="3"/>
      <c r="MYI23" s="3"/>
      <c r="MYJ23" s="3"/>
      <c r="MYK23" s="3"/>
      <c r="MYL23" s="3"/>
      <c r="MYM23" s="3"/>
      <c r="MYN23" s="3"/>
      <c r="MYO23" s="3"/>
      <c r="MYP23" s="3"/>
      <c r="MYQ23" s="3"/>
      <c r="MYR23" s="3"/>
      <c r="MYS23" s="3"/>
      <c r="MYT23" s="3"/>
      <c r="MYU23" s="3"/>
      <c r="MYV23" s="3"/>
      <c r="MYW23" s="3"/>
      <c r="MYX23" s="3"/>
      <c r="MYY23" s="3"/>
      <c r="MYZ23" s="3"/>
      <c r="MZA23" s="3"/>
      <c r="MZB23" s="3"/>
      <c r="MZC23" s="3"/>
      <c r="MZD23" s="3"/>
      <c r="MZE23" s="3"/>
      <c r="MZF23" s="3"/>
      <c r="MZG23" s="3"/>
      <c r="MZH23" s="3"/>
      <c r="MZI23" s="3"/>
      <c r="MZJ23" s="3"/>
      <c r="MZK23" s="3"/>
      <c r="MZL23" s="3"/>
      <c r="MZM23" s="3"/>
      <c r="MZN23" s="3"/>
      <c r="MZO23" s="3"/>
      <c r="MZP23" s="3"/>
      <c r="MZQ23" s="3"/>
      <c r="MZR23" s="3"/>
      <c r="MZS23" s="3"/>
      <c r="MZT23" s="3"/>
      <c r="MZU23" s="3"/>
      <c r="MZV23" s="3"/>
      <c r="MZW23" s="3"/>
      <c r="MZX23" s="3"/>
      <c r="MZY23" s="3"/>
      <c r="MZZ23" s="3"/>
      <c r="NAA23" s="3"/>
      <c r="NAB23" s="3"/>
      <c r="NAC23" s="3"/>
      <c r="NAD23" s="3"/>
      <c r="NAE23" s="3"/>
      <c r="NAF23" s="3"/>
      <c r="NAG23" s="3"/>
      <c r="NAH23" s="3"/>
      <c r="NAI23" s="3"/>
      <c r="NAJ23" s="3"/>
      <c r="NAK23" s="3"/>
      <c r="NAL23" s="3"/>
      <c r="NAM23" s="3"/>
      <c r="NAN23" s="3"/>
      <c r="NAO23" s="3"/>
      <c r="NAP23" s="3"/>
      <c r="NAQ23" s="3"/>
      <c r="NAR23" s="3"/>
      <c r="NAS23" s="3"/>
      <c r="NAT23" s="3"/>
      <c r="NAU23" s="3"/>
      <c r="NAV23" s="3"/>
      <c r="NAW23" s="3"/>
      <c r="NAX23" s="3"/>
      <c r="NAY23" s="3"/>
      <c r="NAZ23" s="3"/>
      <c r="NBA23" s="3"/>
      <c r="NBB23" s="3"/>
      <c r="NBC23" s="3"/>
      <c r="NBD23" s="3"/>
      <c r="NBE23" s="3"/>
      <c r="NBF23" s="3"/>
      <c r="NBG23" s="3"/>
      <c r="NBH23" s="3"/>
      <c r="NBI23" s="3"/>
      <c r="NBJ23" s="3"/>
      <c r="NBK23" s="3"/>
      <c r="NBL23" s="3"/>
      <c r="NBM23" s="3"/>
      <c r="NBN23" s="3"/>
      <c r="NBO23" s="3"/>
      <c r="NBP23" s="3"/>
      <c r="NBQ23" s="3"/>
      <c r="NBR23" s="3"/>
      <c r="NBS23" s="3"/>
      <c r="NBT23" s="3"/>
      <c r="NBU23" s="3"/>
      <c r="NBV23" s="3"/>
      <c r="NBW23" s="3"/>
      <c r="NBX23" s="3"/>
      <c r="NBY23" s="3"/>
      <c r="NBZ23" s="3"/>
      <c r="NCA23" s="3"/>
      <c r="NCB23" s="3"/>
      <c r="NCC23" s="3"/>
      <c r="NCD23" s="3"/>
      <c r="NCE23" s="3"/>
      <c r="NCF23" s="3"/>
      <c r="NCG23" s="3"/>
      <c r="NCH23" s="3"/>
      <c r="NCI23" s="3"/>
      <c r="NCJ23" s="3"/>
      <c r="NCK23" s="3"/>
      <c r="NCL23" s="3"/>
      <c r="NCM23" s="3"/>
      <c r="NCN23" s="3"/>
      <c r="NCO23" s="3"/>
      <c r="NCP23" s="3"/>
      <c r="NCQ23" s="3"/>
      <c r="NCR23" s="3"/>
      <c r="NCS23" s="3"/>
      <c r="NCT23" s="3"/>
      <c r="NCU23" s="3"/>
      <c r="NCV23" s="3"/>
      <c r="NCW23" s="3"/>
      <c r="NCX23" s="3"/>
      <c r="NCY23" s="3"/>
      <c r="NCZ23" s="3"/>
      <c r="NDA23" s="3"/>
      <c r="NDB23" s="3"/>
      <c r="NDC23" s="3"/>
      <c r="NDD23" s="3"/>
      <c r="NDE23" s="3"/>
      <c r="NDF23" s="3"/>
      <c r="NDG23" s="3"/>
      <c r="NDH23" s="3"/>
      <c r="NDI23" s="3"/>
      <c r="NDJ23" s="3"/>
      <c r="NDK23" s="3"/>
      <c r="NDL23" s="3"/>
      <c r="NDM23" s="3"/>
      <c r="NDN23" s="3"/>
      <c r="NDO23" s="3"/>
      <c r="NDP23" s="3"/>
      <c r="NDQ23" s="3"/>
      <c r="NDR23" s="3"/>
      <c r="NDS23" s="3"/>
      <c r="NDT23" s="3"/>
      <c r="NDU23" s="3"/>
      <c r="NDV23" s="3"/>
      <c r="NDW23" s="3"/>
      <c r="NDX23" s="3"/>
      <c r="NDY23" s="3"/>
      <c r="NDZ23" s="3"/>
      <c r="NEA23" s="3"/>
      <c r="NEB23" s="3"/>
      <c r="NEC23" s="3"/>
      <c r="NED23" s="3"/>
      <c r="NEE23" s="3"/>
      <c r="NEF23" s="3"/>
      <c r="NEG23" s="3"/>
      <c r="NEH23" s="3"/>
      <c r="NEI23" s="3"/>
      <c r="NEJ23" s="3"/>
      <c r="NEK23" s="3"/>
      <c r="NEL23" s="3"/>
      <c r="NEM23" s="3"/>
      <c r="NEN23" s="3"/>
      <c r="NEO23" s="3"/>
      <c r="NEP23" s="3"/>
      <c r="NEQ23" s="3"/>
      <c r="NER23" s="3"/>
      <c r="NES23" s="3"/>
      <c r="NET23" s="3"/>
      <c r="NEU23" s="3"/>
      <c r="NEV23" s="3"/>
      <c r="NEW23" s="3"/>
      <c r="NEX23" s="3"/>
      <c r="NEY23" s="3"/>
      <c r="NEZ23" s="3"/>
      <c r="NFA23" s="3"/>
      <c r="NFB23" s="3"/>
      <c r="NFC23" s="3"/>
      <c r="NFD23" s="3"/>
      <c r="NFE23" s="3"/>
      <c r="NFF23" s="3"/>
      <c r="NFG23" s="3"/>
      <c r="NFH23" s="3"/>
      <c r="NFI23" s="3"/>
      <c r="NFJ23" s="3"/>
      <c r="NFK23" s="3"/>
      <c r="NFL23" s="3"/>
      <c r="NFM23" s="3"/>
      <c r="NFN23" s="3"/>
      <c r="NFO23" s="3"/>
      <c r="NFP23" s="3"/>
      <c r="NFQ23" s="3"/>
      <c r="NFR23" s="3"/>
      <c r="NFS23" s="3"/>
      <c r="NFT23" s="3"/>
      <c r="NFU23" s="3"/>
      <c r="NFV23" s="3"/>
      <c r="NFW23" s="3"/>
      <c r="NFX23" s="3"/>
      <c r="NFY23" s="3"/>
      <c r="NFZ23" s="3"/>
      <c r="NGA23" s="3"/>
      <c r="NGB23" s="3"/>
      <c r="NGC23" s="3"/>
      <c r="NGD23" s="3"/>
      <c r="NGE23" s="3"/>
      <c r="NGF23" s="3"/>
      <c r="NGG23" s="3"/>
      <c r="NGH23" s="3"/>
      <c r="NGI23" s="3"/>
      <c r="NGJ23" s="3"/>
      <c r="NGK23" s="3"/>
      <c r="NGL23" s="3"/>
      <c r="NGM23" s="3"/>
      <c r="NGN23" s="3"/>
      <c r="NGO23" s="3"/>
      <c r="NGP23" s="3"/>
      <c r="NGQ23" s="3"/>
      <c r="NGR23" s="3"/>
      <c r="NGS23" s="3"/>
      <c r="NGT23" s="3"/>
      <c r="NGU23" s="3"/>
      <c r="NGV23" s="3"/>
      <c r="NGW23" s="3"/>
      <c r="NGX23" s="3"/>
      <c r="NGY23" s="3"/>
      <c r="NGZ23" s="3"/>
      <c r="NHA23" s="3"/>
      <c r="NHB23" s="3"/>
      <c r="NHC23" s="3"/>
      <c r="NHD23" s="3"/>
      <c r="NHE23" s="3"/>
      <c r="NHF23" s="3"/>
      <c r="NHG23" s="3"/>
      <c r="NHH23" s="3"/>
      <c r="NHI23" s="3"/>
      <c r="NHJ23" s="3"/>
      <c r="NHK23" s="3"/>
      <c r="NHL23" s="3"/>
      <c r="NHM23" s="3"/>
      <c r="NHN23" s="3"/>
      <c r="NHO23" s="3"/>
      <c r="NHP23" s="3"/>
      <c r="NHQ23" s="3"/>
      <c r="NHR23" s="3"/>
      <c r="NHS23" s="3"/>
      <c r="NHT23" s="3"/>
      <c r="NHU23" s="3"/>
      <c r="NHV23" s="3"/>
      <c r="NHW23" s="3"/>
      <c r="NHX23" s="3"/>
      <c r="NHY23" s="3"/>
      <c r="NHZ23" s="3"/>
      <c r="NIA23" s="3"/>
      <c r="NIB23" s="3"/>
      <c r="NIC23" s="3"/>
      <c r="NID23" s="3"/>
      <c r="NIE23" s="3"/>
      <c r="NIF23" s="3"/>
      <c r="NIG23" s="3"/>
      <c r="NIH23" s="3"/>
      <c r="NII23" s="3"/>
      <c r="NIJ23" s="3"/>
      <c r="NIK23" s="3"/>
      <c r="NIL23" s="3"/>
      <c r="NIM23" s="3"/>
      <c r="NIN23" s="3"/>
      <c r="NIO23" s="3"/>
      <c r="NIP23" s="3"/>
      <c r="NIQ23" s="3"/>
      <c r="NIR23" s="3"/>
      <c r="NIS23" s="3"/>
      <c r="NIT23" s="3"/>
      <c r="NIU23" s="3"/>
      <c r="NIV23" s="3"/>
      <c r="NIW23" s="3"/>
      <c r="NIX23" s="3"/>
      <c r="NIY23" s="3"/>
      <c r="NIZ23" s="3"/>
      <c r="NJA23" s="3"/>
      <c r="NJB23" s="3"/>
      <c r="NJC23" s="3"/>
      <c r="NJD23" s="3"/>
      <c r="NJE23" s="3"/>
      <c r="NJF23" s="3"/>
      <c r="NJG23" s="3"/>
      <c r="NJH23" s="3"/>
      <c r="NJI23" s="3"/>
      <c r="NJJ23" s="3"/>
      <c r="NJK23" s="3"/>
      <c r="NJL23" s="3"/>
      <c r="NJM23" s="3"/>
      <c r="NJN23" s="3"/>
      <c r="NJO23" s="3"/>
      <c r="NJP23" s="3"/>
      <c r="NJQ23" s="3"/>
      <c r="NJR23" s="3"/>
      <c r="NJS23" s="3"/>
      <c r="NJT23" s="3"/>
      <c r="NJU23" s="3"/>
      <c r="NJV23" s="3"/>
      <c r="NJW23" s="3"/>
      <c r="NJX23" s="3"/>
      <c r="NJY23" s="3"/>
      <c r="NJZ23" s="3"/>
      <c r="NKA23" s="3"/>
      <c r="NKB23" s="3"/>
      <c r="NKC23" s="3"/>
      <c r="NKD23" s="3"/>
      <c r="NKE23" s="3"/>
      <c r="NKF23" s="3"/>
      <c r="NKG23" s="3"/>
      <c r="NKH23" s="3"/>
      <c r="NKI23" s="3"/>
      <c r="NKJ23" s="3"/>
      <c r="NKK23" s="3"/>
      <c r="NKL23" s="3"/>
      <c r="NKM23" s="3"/>
      <c r="NKN23" s="3"/>
      <c r="NKO23" s="3"/>
      <c r="NKP23" s="3"/>
      <c r="NKQ23" s="3"/>
      <c r="NKR23" s="3"/>
      <c r="NKS23" s="3"/>
      <c r="NKT23" s="3"/>
      <c r="NKU23" s="3"/>
      <c r="NKV23" s="3"/>
      <c r="NKW23" s="3"/>
      <c r="NKX23" s="3"/>
      <c r="NKY23" s="3"/>
      <c r="NKZ23" s="3"/>
      <c r="NLA23" s="3"/>
      <c r="NLB23" s="3"/>
      <c r="NLC23" s="3"/>
      <c r="NLD23" s="3"/>
      <c r="NLE23" s="3"/>
      <c r="NLF23" s="3"/>
      <c r="NLG23" s="3"/>
      <c r="NLH23" s="3"/>
      <c r="NLI23" s="3"/>
      <c r="NLJ23" s="3"/>
      <c r="NLK23" s="3"/>
      <c r="NLL23" s="3"/>
      <c r="NLM23" s="3"/>
      <c r="NLN23" s="3"/>
      <c r="NLO23" s="3"/>
      <c r="NLP23" s="3"/>
      <c r="NLQ23" s="3"/>
      <c r="NLR23" s="3"/>
      <c r="NLS23" s="3"/>
      <c r="NLT23" s="3"/>
      <c r="NLU23" s="3"/>
      <c r="NLV23" s="3"/>
      <c r="NLW23" s="3"/>
      <c r="NLX23" s="3"/>
      <c r="NLY23" s="3"/>
      <c r="NLZ23" s="3"/>
      <c r="NMA23" s="3"/>
      <c r="NMB23" s="3"/>
      <c r="NMC23" s="3"/>
      <c r="NMD23" s="3"/>
      <c r="NME23" s="3"/>
      <c r="NMF23" s="3"/>
      <c r="NMG23" s="3"/>
      <c r="NMH23" s="3"/>
      <c r="NMI23" s="3"/>
      <c r="NMJ23" s="3"/>
      <c r="NMK23" s="3"/>
      <c r="NML23" s="3"/>
      <c r="NMM23" s="3"/>
      <c r="NMN23" s="3"/>
      <c r="NMO23" s="3"/>
      <c r="NMP23" s="3"/>
      <c r="NMQ23" s="3"/>
      <c r="NMR23" s="3"/>
      <c r="NMS23" s="3"/>
      <c r="NMT23" s="3"/>
      <c r="NMU23" s="3"/>
      <c r="NMV23" s="3"/>
      <c r="NMW23" s="3"/>
      <c r="NMX23" s="3"/>
      <c r="NMY23" s="3"/>
      <c r="NMZ23" s="3"/>
      <c r="NNA23" s="3"/>
      <c r="NNB23" s="3"/>
      <c r="NNC23" s="3"/>
      <c r="NND23" s="3"/>
      <c r="NNE23" s="3"/>
      <c r="NNF23" s="3"/>
      <c r="NNG23" s="3"/>
      <c r="NNH23" s="3"/>
      <c r="NNI23" s="3"/>
      <c r="NNJ23" s="3"/>
      <c r="NNK23" s="3"/>
      <c r="NNL23" s="3"/>
      <c r="NNM23" s="3"/>
      <c r="NNN23" s="3"/>
      <c r="NNO23" s="3"/>
      <c r="NNP23" s="3"/>
      <c r="NNQ23" s="3"/>
      <c r="NNR23" s="3"/>
      <c r="NNS23" s="3"/>
      <c r="NNT23" s="3"/>
      <c r="NNU23" s="3"/>
      <c r="NNV23" s="3"/>
      <c r="NNW23" s="3"/>
      <c r="NNX23" s="3"/>
      <c r="NNY23" s="3"/>
      <c r="NNZ23" s="3"/>
      <c r="NOA23" s="3"/>
      <c r="NOB23" s="3"/>
      <c r="NOC23" s="3"/>
      <c r="NOD23" s="3"/>
      <c r="NOE23" s="3"/>
      <c r="NOF23" s="3"/>
      <c r="NOG23" s="3"/>
      <c r="NOH23" s="3"/>
      <c r="NOI23" s="3"/>
      <c r="NOJ23" s="3"/>
      <c r="NOK23" s="3"/>
      <c r="NOL23" s="3"/>
      <c r="NOM23" s="3"/>
      <c r="NON23" s="3"/>
      <c r="NOO23" s="3"/>
      <c r="NOP23" s="3"/>
      <c r="NOQ23" s="3"/>
      <c r="NOR23" s="3"/>
      <c r="NOS23" s="3"/>
      <c r="NOT23" s="3"/>
      <c r="NOU23" s="3"/>
      <c r="NOV23" s="3"/>
      <c r="NOW23" s="3"/>
      <c r="NOX23" s="3"/>
      <c r="NOY23" s="3"/>
      <c r="NOZ23" s="3"/>
      <c r="NPA23" s="3"/>
      <c r="NPB23" s="3"/>
      <c r="NPC23" s="3"/>
      <c r="NPD23" s="3"/>
      <c r="NPE23" s="3"/>
      <c r="NPF23" s="3"/>
      <c r="NPG23" s="3"/>
      <c r="NPH23" s="3"/>
      <c r="NPI23" s="3"/>
      <c r="NPJ23" s="3"/>
      <c r="NPK23" s="3"/>
      <c r="NPL23" s="3"/>
      <c r="NPM23" s="3"/>
      <c r="NPN23" s="3"/>
      <c r="NPO23" s="3"/>
      <c r="NPP23" s="3"/>
      <c r="NPQ23" s="3"/>
      <c r="NPR23" s="3"/>
      <c r="NPS23" s="3"/>
      <c r="NPT23" s="3"/>
      <c r="NPU23" s="3"/>
      <c r="NPV23" s="3"/>
      <c r="NPW23" s="3"/>
      <c r="NPX23" s="3"/>
      <c r="NPY23" s="3"/>
      <c r="NPZ23" s="3"/>
      <c r="NQA23" s="3"/>
      <c r="NQB23" s="3"/>
      <c r="NQC23" s="3"/>
      <c r="NQD23" s="3"/>
      <c r="NQE23" s="3"/>
      <c r="NQF23" s="3"/>
      <c r="NQG23" s="3"/>
      <c r="NQH23" s="3"/>
      <c r="NQI23" s="3"/>
      <c r="NQJ23" s="3"/>
      <c r="NQK23" s="3"/>
      <c r="NQL23" s="3"/>
      <c r="NQM23" s="3"/>
      <c r="NQN23" s="3"/>
      <c r="NQO23" s="3"/>
      <c r="NQP23" s="3"/>
      <c r="NQQ23" s="3"/>
      <c r="NQR23" s="3"/>
      <c r="NQS23" s="3"/>
      <c r="NQT23" s="3"/>
      <c r="NQU23" s="3"/>
      <c r="NQV23" s="3"/>
      <c r="NQW23" s="3"/>
      <c r="NQX23" s="3"/>
      <c r="NQY23" s="3"/>
      <c r="NQZ23" s="3"/>
      <c r="NRA23" s="3"/>
      <c r="NRB23" s="3"/>
      <c r="NRC23" s="3"/>
      <c r="NRD23" s="3"/>
      <c r="NRE23" s="3"/>
      <c r="NRF23" s="3"/>
      <c r="NRG23" s="3"/>
      <c r="NRH23" s="3"/>
      <c r="NRI23" s="3"/>
      <c r="NRJ23" s="3"/>
      <c r="NRK23" s="3"/>
      <c r="NRL23" s="3"/>
      <c r="NRM23" s="3"/>
      <c r="NRN23" s="3"/>
      <c r="NRO23" s="3"/>
      <c r="NRP23" s="3"/>
      <c r="NRQ23" s="3"/>
      <c r="NRR23" s="3"/>
      <c r="NRS23" s="3"/>
      <c r="NRT23" s="3"/>
      <c r="NRU23" s="3"/>
      <c r="NRV23" s="3"/>
      <c r="NRW23" s="3"/>
      <c r="NRX23" s="3"/>
      <c r="NRY23" s="3"/>
      <c r="NRZ23" s="3"/>
      <c r="NSA23" s="3"/>
      <c r="NSB23" s="3"/>
      <c r="NSC23" s="3"/>
      <c r="NSD23" s="3"/>
      <c r="NSE23" s="3"/>
      <c r="NSF23" s="3"/>
      <c r="NSG23" s="3"/>
      <c r="NSH23" s="3"/>
      <c r="NSI23" s="3"/>
      <c r="NSJ23" s="3"/>
      <c r="NSK23" s="3"/>
      <c r="NSL23" s="3"/>
      <c r="NSM23" s="3"/>
      <c r="NSN23" s="3"/>
      <c r="NSO23" s="3"/>
      <c r="NSP23" s="3"/>
      <c r="NSQ23" s="3"/>
      <c r="NSR23" s="3"/>
      <c r="NSS23" s="3"/>
      <c r="NST23" s="3"/>
      <c r="NSU23" s="3"/>
      <c r="NSV23" s="3"/>
      <c r="NSW23" s="3"/>
      <c r="NSX23" s="3"/>
      <c r="NSY23" s="3"/>
      <c r="NSZ23" s="3"/>
      <c r="NTA23" s="3"/>
      <c r="NTB23" s="3"/>
      <c r="NTC23" s="3"/>
      <c r="NTD23" s="3"/>
      <c r="NTE23" s="3"/>
      <c r="NTF23" s="3"/>
      <c r="NTG23" s="3"/>
      <c r="NTH23" s="3"/>
      <c r="NTI23" s="3"/>
      <c r="NTJ23" s="3"/>
      <c r="NTK23" s="3"/>
      <c r="NTL23" s="3"/>
      <c r="NTM23" s="3"/>
      <c r="NTN23" s="3"/>
      <c r="NTO23" s="3"/>
      <c r="NTP23" s="3"/>
      <c r="NTQ23" s="3"/>
      <c r="NTR23" s="3"/>
      <c r="NTS23" s="3"/>
      <c r="NTT23" s="3"/>
      <c r="NTU23" s="3"/>
      <c r="NTV23" s="3"/>
      <c r="NTW23" s="3"/>
      <c r="NTX23" s="3"/>
      <c r="NTY23" s="3"/>
      <c r="NTZ23" s="3"/>
      <c r="NUA23" s="3"/>
      <c r="NUB23" s="3"/>
      <c r="NUC23" s="3"/>
      <c r="NUD23" s="3"/>
      <c r="NUE23" s="3"/>
      <c r="NUF23" s="3"/>
      <c r="NUG23" s="3"/>
      <c r="NUH23" s="3"/>
      <c r="NUI23" s="3"/>
      <c r="NUJ23" s="3"/>
      <c r="NUK23" s="3"/>
      <c r="NUL23" s="3"/>
      <c r="NUM23" s="3"/>
      <c r="NUN23" s="3"/>
      <c r="NUO23" s="3"/>
      <c r="NUP23" s="3"/>
      <c r="NUQ23" s="3"/>
      <c r="NUR23" s="3"/>
      <c r="NUS23" s="3"/>
      <c r="NUT23" s="3"/>
      <c r="NUU23" s="3"/>
      <c r="NUV23" s="3"/>
      <c r="NUW23" s="3"/>
      <c r="NUX23" s="3"/>
      <c r="NUY23" s="3"/>
      <c r="NUZ23" s="3"/>
      <c r="NVA23" s="3"/>
      <c r="NVB23" s="3"/>
      <c r="NVC23" s="3"/>
      <c r="NVD23" s="3"/>
      <c r="NVE23" s="3"/>
      <c r="NVF23" s="3"/>
      <c r="NVG23" s="3"/>
      <c r="NVH23" s="3"/>
      <c r="NVI23" s="3"/>
      <c r="NVJ23" s="3"/>
      <c r="NVK23" s="3"/>
      <c r="NVL23" s="3"/>
      <c r="NVM23" s="3"/>
      <c r="NVN23" s="3"/>
      <c r="NVO23" s="3"/>
      <c r="NVP23" s="3"/>
      <c r="NVQ23" s="3"/>
      <c r="NVR23" s="3"/>
      <c r="NVS23" s="3"/>
      <c r="NVT23" s="3"/>
      <c r="NVU23" s="3"/>
      <c r="NVV23" s="3"/>
      <c r="NVW23" s="3"/>
      <c r="NVX23" s="3"/>
      <c r="NVY23" s="3"/>
      <c r="NVZ23" s="3"/>
      <c r="NWA23" s="3"/>
      <c r="NWB23" s="3"/>
      <c r="NWC23" s="3"/>
      <c r="NWD23" s="3"/>
      <c r="NWE23" s="3"/>
      <c r="NWF23" s="3"/>
      <c r="NWG23" s="3"/>
      <c r="NWH23" s="3"/>
      <c r="NWI23" s="3"/>
      <c r="NWJ23" s="3"/>
      <c r="NWK23" s="3"/>
      <c r="NWL23" s="3"/>
      <c r="NWM23" s="3"/>
      <c r="NWN23" s="3"/>
      <c r="NWO23" s="3"/>
      <c r="NWP23" s="3"/>
      <c r="NWQ23" s="3"/>
      <c r="NWR23" s="3"/>
      <c r="NWS23" s="3"/>
      <c r="NWT23" s="3"/>
      <c r="NWU23" s="3"/>
      <c r="NWV23" s="3"/>
      <c r="NWW23" s="3"/>
      <c r="NWX23" s="3"/>
      <c r="NWY23" s="3"/>
      <c r="NWZ23" s="3"/>
      <c r="NXA23" s="3"/>
      <c r="NXB23" s="3"/>
      <c r="NXC23" s="3"/>
      <c r="NXD23" s="3"/>
      <c r="NXE23" s="3"/>
      <c r="NXF23" s="3"/>
      <c r="NXG23" s="3"/>
      <c r="NXH23" s="3"/>
      <c r="NXI23" s="3"/>
      <c r="NXJ23" s="3"/>
      <c r="NXK23" s="3"/>
      <c r="NXL23" s="3"/>
      <c r="NXM23" s="3"/>
      <c r="NXN23" s="3"/>
      <c r="NXO23" s="3"/>
      <c r="NXP23" s="3"/>
      <c r="NXQ23" s="3"/>
      <c r="NXR23" s="3"/>
      <c r="NXS23" s="3"/>
      <c r="NXT23" s="3"/>
      <c r="NXU23" s="3"/>
      <c r="NXV23" s="3"/>
      <c r="NXW23" s="3"/>
      <c r="NXX23" s="3"/>
      <c r="NXY23" s="3"/>
      <c r="NXZ23" s="3"/>
      <c r="NYA23" s="3"/>
      <c r="NYB23" s="3"/>
      <c r="NYC23" s="3"/>
      <c r="NYD23" s="3"/>
      <c r="NYE23" s="3"/>
      <c r="NYF23" s="3"/>
      <c r="NYG23" s="3"/>
      <c r="NYH23" s="3"/>
      <c r="NYI23" s="3"/>
      <c r="NYJ23" s="3"/>
      <c r="NYK23" s="3"/>
      <c r="NYL23" s="3"/>
      <c r="NYM23" s="3"/>
      <c r="NYN23" s="3"/>
      <c r="NYO23" s="3"/>
      <c r="NYP23" s="3"/>
      <c r="NYQ23" s="3"/>
      <c r="NYR23" s="3"/>
      <c r="NYS23" s="3"/>
      <c r="NYT23" s="3"/>
      <c r="NYU23" s="3"/>
      <c r="NYV23" s="3"/>
      <c r="NYW23" s="3"/>
      <c r="NYX23" s="3"/>
      <c r="NYY23" s="3"/>
      <c r="NYZ23" s="3"/>
      <c r="NZA23" s="3"/>
      <c r="NZB23" s="3"/>
      <c r="NZC23" s="3"/>
      <c r="NZD23" s="3"/>
      <c r="NZE23" s="3"/>
      <c r="NZF23" s="3"/>
      <c r="NZG23" s="3"/>
      <c r="NZH23" s="3"/>
      <c r="NZI23" s="3"/>
      <c r="NZJ23" s="3"/>
      <c r="NZK23" s="3"/>
      <c r="NZL23" s="3"/>
      <c r="NZM23" s="3"/>
      <c r="NZN23" s="3"/>
      <c r="NZO23" s="3"/>
      <c r="NZP23" s="3"/>
      <c r="NZQ23" s="3"/>
      <c r="NZR23" s="3"/>
      <c r="NZS23" s="3"/>
      <c r="NZT23" s="3"/>
      <c r="NZU23" s="3"/>
      <c r="NZV23" s="3"/>
      <c r="NZW23" s="3"/>
      <c r="NZX23" s="3"/>
      <c r="NZY23" s="3"/>
      <c r="NZZ23" s="3"/>
      <c r="OAA23" s="3"/>
      <c r="OAB23" s="3"/>
      <c r="OAC23" s="3"/>
      <c r="OAD23" s="3"/>
      <c r="OAE23" s="3"/>
      <c r="OAF23" s="3"/>
      <c r="OAG23" s="3"/>
      <c r="OAH23" s="3"/>
      <c r="OAI23" s="3"/>
      <c r="OAJ23" s="3"/>
      <c r="OAK23" s="3"/>
      <c r="OAL23" s="3"/>
      <c r="OAM23" s="3"/>
      <c r="OAN23" s="3"/>
      <c r="OAO23" s="3"/>
      <c r="OAP23" s="3"/>
      <c r="OAQ23" s="3"/>
      <c r="OAR23" s="3"/>
      <c r="OAS23" s="3"/>
      <c r="OAT23" s="3"/>
      <c r="OAU23" s="3"/>
      <c r="OAV23" s="3"/>
      <c r="OAW23" s="3"/>
      <c r="OAX23" s="3"/>
      <c r="OAY23" s="3"/>
      <c r="OAZ23" s="3"/>
      <c r="OBA23" s="3"/>
      <c r="OBB23" s="3"/>
      <c r="OBC23" s="3"/>
      <c r="OBD23" s="3"/>
      <c r="OBE23" s="3"/>
      <c r="OBF23" s="3"/>
      <c r="OBG23" s="3"/>
      <c r="OBH23" s="3"/>
      <c r="OBI23" s="3"/>
      <c r="OBJ23" s="3"/>
      <c r="OBK23" s="3"/>
      <c r="OBL23" s="3"/>
      <c r="OBM23" s="3"/>
      <c r="OBN23" s="3"/>
      <c r="OBO23" s="3"/>
      <c r="OBP23" s="3"/>
      <c r="OBQ23" s="3"/>
      <c r="OBR23" s="3"/>
      <c r="OBS23" s="3"/>
      <c r="OBT23" s="3"/>
      <c r="OBU23" s="3"/>
      <c r="OBV23" s="3"/>
      <c r="OBW23" s="3"/>
      <c r="OBX23" s="3"/>
      <c r="OBY23" s="3"/>
      <c r="OBZ23" s="3"/>
      <c r="OCA23" s="3"/>
      <c r="OCB23" s="3"/>
      <c r="OCC23" s="3"/>
      <c r="OCD23" s="3"/>
      <c r="OCE23" s="3"/>
      <c r="OCF23" s="3"/>
      <c r="OCG23" s="3"/>
      <c r="OCH23" s="3"/>
      <c r="OCI23" s="3"/>
      <c r="OCJ23" s="3"/>
      <c r="OCK23" s="3"/>
      <c r="OCL23" s="3"/>
      <c r="OCM23" s="3"/>
      <c r="OCN23" s="3"/>
      <c r="OCO23" s="3"/>
      <c r="OCP23" s="3"/>
      <c r="OCQ23" s="3"/>
      <c r="OCR23" s="3"/>
      <c r="OCS23" s="3"/>
      <c r="OCT23" s="3"/>
      <c r="OCU23" s="3"/>
      <c r="OCV23" s="3"/>
      <c r="OCW23" s="3"/>
      <c r="OCX23" s="3"/>
      <c r="OCY23" s="3"/>
      <c r="OCZ23" s="3"/>
      <c r="ODA23" s="3"/>
      <c r="ODB23" s="3"/>
      <c r="ODC23" s="3"/>
      <c r="ODD23" s="3"/>
      <c r="ODE23" s="3"/>
      <c r="ODF23" s="3"/>
      <c r="ODG23" s="3"/>
      <c r="ODH23" s="3"/>
      <c r="ODI23" s="3"/>
      <c r="ODJ23" s="3"/>
      <c r="ODK23" s="3"/>
      <c r="ODL23" s="3"/>
      <c r="ODM23" s="3"/>
      <c r="ODN23" s="3"/>
      <c r="ODO23" s="3"/>
      <c r="ODP23" s="3"/>
      <c r="ODQ23" s="3"/>
      <c r="ODR23" s="3"/>
      <c r="ODS23" s="3"/>
      <c r="ODT23" s="3"/>
      <c r="ODU23" s="3"/>
      <c r="ODV23" s="3"/>
      <c r="ODW23" s="3"/>
      <c r="ODX23" s="3"/>
      <c r="ODY23" s="3"/>
      <c r="ODZ23" s="3"/>
      <c r="OEA23" s="3"/>
      <c r="OEB23" s="3"/>
      <c r="OEC23" s="3"/>
      <c r="OED23" s="3"/>
      <c r="OEE23" s="3"/>
      <c r="OEF23" s="3"/>
      <c r="OEG23" s="3"/>
      <c r="OEH23" s="3"/>
      <c r="OEI23" s="3"/>
      <c r="OEJ23" s="3"/>
      <c r="OEK23" s="3"/>
      <c r="OEL23" s="3"/>
      <c r="OEM23" s="3"/>
      <c r="OEN23" s="3"/>
      <c r="OEO23" s="3"/>
      <c r="OEP23" s="3"/>
      <c r="OEQ23" s="3"/>
      <c r="OER23" s="3"/>
      <c r="OES23" s="3"/>
      <c r="OET23" s="3"/>
      <c r="OEU23" s="3"/>
      <c r="OEV23" s="3"/>
      <c r="OEW23" s="3"/>
      <c r="OEX23" s="3"/>
      <c r="OEY23" s="3"/>
      <c r="OEZ23" s="3"/>
      <c r="OFA23" s="3"/>
      <c r="OFB23" s="3"/>
      <c r="OFC23" s="3"/>
      <c r="OFD23" s="3"/>
      <c r="OFE23" s="3"/>
      <c r="OFF23" s="3"/>
      <c r="OFG23" s="3"/>
      <c r="OFH23" s="3"/>
      <c r="OFI23" s="3"/>
      <c r="OFJ23" s="3"/>
      <c r="OFK23" s="3"/>
      <c r="OFL23" s="3"/>
      <c r="OFM23" s="3"/>
      <c r="OFN23" s="3"/>
      <c r="OFO23" s="3"/>
      <c r="OFP23" s="3"/>
      <c r="OFQ23" s="3"/>
      <c r="OFR23" s="3"/>
      <c r="OFS23" s="3"/>
      <c r="OFT23" s="3"/>
      <c r="OFU23" s="3"/>
      <c r="OFV23" s="3"/>
      <c r="OFW23" s="3"/>
      <c r="OFX23" s="3"/>
      <c r="OFY23" s="3"/>
      <c r="OFZ23" s="3"/>
      <c r="OGA23" s="3"/>
      <c r="OGB23" s="3"/>
      <c r="OGC23" s="3"/>
      <c r="OGD23" s="3"/>
      <c r="OGE23" s="3"/>
      <c r="OGF23" s="3"/>
      <c r="OGG23" s="3"/>
      <c r="OGH23" s="3"/>
      <c r="OGI23" s="3"/>
      <c r="OGJ23" s="3"/>
      <c r="OGK23" s="3"/>
      <c r="OGL23" s="3"/>
      <c r="OGM23" s="3"/>
      <c r="OGN23" s="3"/>
      <c r="OGO23" s="3"/>
      <c r="OGP23" s="3"/>
      <c r="OGQ23" s="3"/>
      <c r="OGR23" s="3"/>
      <c r="OGS23" s="3"/>
      <c r="OGT23" s="3"/>
      <c r="OGU23" s="3"/>
      <c r="OGV23" s="3"/>
      <c r="OGW23" s="3"/>
      <c r="OGX23" s="3"/>
      <c r="OGY23" s="3"/>
      <c r="OGZ23" s="3"/>
      <c r="OHA23" s="3"/>
      <c r="OHB23" s="3"/>
      <c r="OHC23" s="3"/>
      <c r="OHD23" s="3"/>
      <c r="OHE23" s="3"/>
      <c r="OHF23" s="3"/>
      <c r="OHG23" s="3"/>
      <c r="OHH23" s="3"/>
      <c r="OHI23" s="3"/>
      <c r="OHJ23" s="3"/>
      <c r="OHK23" s="3"/>
      <c r="OHL23" s="3"/>
      <c r="OHM23" s="3"/>
      <c r="OHN23" s="3"/>
      <c r="OHO23" s="3"/>
      <c r="OHP23" s="3"/>
      <c r="OHQ23" s="3"/>
      <c r="OHR23" s="3"/>
      <c r="OHS23" s="3"/>
      <c r="OHT23" s="3"/>
      <c r="OHU23" s="3"/>
      <c r="OHV23" s="3"/>
      <c r="OHW23" s="3"/>
      <c r="OHX23" s="3"/>
      <c r="OHY23" s="3"/>
      <c r="OHZ23" s="3"/>
      <c r="OIA23" s="3"/>
      <c r="OIB23" s="3"/>
      <c r="OIC23" s="3"/>
      <c r="OID23" s="3"/>
      <c r="OIE23" s="3"/>
      <c r="OIF23" s="3"/>
      <c r="OIG23" s="3"/>
      <c r="OIH23" s="3"/>
      <c r="OII23" s="3"/>
      <c r="OIJ23" s="3"/>
      <c r="OIK23" s="3"/>
      <c r="OIL23" s="3"/>
      <c r="OIM23" s="3"/>
      <c r="OIN23" s="3"/>
      <c r="OIO23" s="3"/>
      <c r="OIP23" s="3"/>
      <c r="OIQ23" s="3"/>
      <c r="OIR23" s="3"/>
      <c r="OIS23" s="3"/>
      <c r="OIT23" s="3"/>
      <c r="OIU23" s="3"/>
      <c r="OIV23" s="3"/>
      <c r="OIW23" s="3"/>
      <c r="OIX23" s="3"/>
      <c r="OIY23" s="3"/>
      <c r="OIZ23" s="3"/>
      <c r="OJA23" s="3"/>
      <c r="OJB23" s="3"/>
      <c r="OJC23" s="3"/>
      <c r="OJD23" s="3"/>
      <c r="OJE23" s="3"/>
      <c r="OJF23" s="3"/>
      <c r="OJG23" s="3"/>
      <c r="OJH23" s="3"/>
      <c r="OJI23" s="3"/>
      <c r="OJJ23" s="3"/>
      <c r="OJK23" s="3"/>
      <c r="OJL23" s="3"/>
      <c r="OJM23" s="3"/>
      <c r="OJN23" s="3"/>
      <c r="OJO23" s="3"/>
      <c r="OJP23" s="3"/>
      <c r="OJQ23" s="3"/>
      <c r="OJR23" s="3"/>
      <c r="OJS23" s="3"/>
      <c r="OJT23" s="3"/>
      <c r="OJU23" s="3"/>
      <c r="OJV23" s="3"/>
      <c r="OJW23" s="3"/>
      <c r="OJX23" s="3"/>
      <c r="OJY23" s="3"/>
      <c r="OJZ23" s="3"/>
      <c r="OKA23" s="3"/>
      <c r="OKB23" s="3"/>
      <c r="OKC23" s="3"/>
      <c r="OKD23" s="3"/>
      <c r="OKE23" s="3"/>
      <c r="OKF23" s="3"/>
      <c r="OKG23" s="3"/>
      <c r="OKH23" s="3"/>
      <c r="OKI23" s="3"/>
      <c r="OKJ23" s="3"/>
      <c r="OKK23" s="3"/>
      <c r="OKL23" s="3"/>
      <c r="OKM23" s="3"/>
      <c r="OKN23" s="3"/>
      <c r="OKO23" s="3"/>
      <c r="OKP23" s="3"/>
      <c r="OKQ23" s="3"/>
      <c r="OKR23" s="3"/>
      <c r="OKS23" s="3"/>
      <c r="OKT23" s="3"/>
      <c r="OKU23" s="3"/>
      <c r="OKV23" s="3"/>
      <c r="OKW23" s="3"/>
      <c r="OKX23" s="3"/>
      <c r="OKY23" s="3"/>
      <c r="OKZ23" s="3"/>
      <c r="OLA23" s="3"/>
      <c r="OLB23" s="3"/>
      <c r="OLC23" s="3"/>
      <c r="OLD23" s="3"/>
      <c r="OLE23" s="3"/>
      <c r="OLF23" s="3"/>
      <c r="OLG23" s="3"/>
      <c r="OLH23" s="3"/>
      <c r="OLI23" s="3"/>
      <c r="OLJ23" s="3"/>
      <c r="OLK23" s="3"/>
      <c r="OLL23" s="3"/>
      <c r="OLM23" s="3"/>
      <c r="OLN23" s="3"/>
      <c r="OLO23" s="3"/>
      <c r="OLP23" s="3"/>
      <c r="OLQ23" s="3"/>
      <c r="OLR23" s="3"/>
      <c r="OLS23" s="3"/>
      <c r="OLT23" s="3"/>
      <c r="OLU23" s="3"/>
      <c r="OLV23" s="3"/>
      <c r="OLW23" s="3"/>
      <c r="OLX23" s="3"/>
      <c r="OLY23" s="3"/>
      <c r="OLZ23" s="3"/>
      <c r="OMA23" s="3"/>
      <c r="OMB23" s="3"/>
      <c r="OMC23" s="3"/>
      <c r="OMD23" s="3"/>
      <c r="OME23" s="3"/>
      <c r="OMF23" s="3"/>
      <c r="OMG23" s="3"/>
      <c r="OMH23" s="3"/>
      <c r="OMI23" s="3"/>
      <c r="OMJ23" s="3"/>
      <c r="OMK23" s="3"/>
      <c r="OML23" s="3"/>
      <c r="OMM23" s="3"/>
      <c r="OMN23" s="3"/>
      <c r="OMO23" s="3"/>
      <c r="OMP23" s="3"/>
      <c r="OMQ23" s="3"/>
      <c r="OMR23" s="3"/>
      <c r="OMS23" s="3"/>
      <c r="OMT23" s="3"/>
      <c r="OMU23" s="3"/>
      <c r="OMV23" s="3"/>
      <c r="OMW23" s="3"/>
      <c r="OMX23" s="3"/>
      <c r="OMY23" s="3"/>
      <c r="OMZ23" s="3"/>
      <c r="ONA23" s="3"/>
      <c r="ONB23" s="3"/>
      <c r="ONC23" s="3"/>
      <c r="OND23" s="3"/>
      <c r="ONE23" s="3"/>
      <c r="ONF23" s="3"/>
      <c r="ONG23" s="3"/>
      <c r="ONH23" s="3"/>
      <c r="ONI23" s="3"/>
      <c r="ONJ23" s="3"/>
      <c r="ONK23" s="3"/>
      <c r="ONL23" s="3"/>
      <c r="ONM23" s="3"/>
      <c r="ONN23" s="3"/>
      <c r="ONO23" s="3"/>
      <c r="ONP23" s="3"/>
      <c r="ONQ23" s="3"/>
      <c r="ONR23" s="3"/>
      <c r="ONS23" s="3"/>
      <c r="ONT23" s="3"/>
      <c r="ONU23" s="3"/>
      <c r="ONV23" s="3"/>
      <c r="ONW23" s="3"/>
      <c r="ONX23" s="3"/>
      <c r="ONY23" s="3"/>
      <c r="ONZ23" s="3"/>
      <c r="OOA23" s="3"/>
      <c r="OOB23" s="3"/>
      <c r="OOC23" s="3"/>
      <c r="OOD23" s="3"/>
      <c r="OOE23" s="3"/>
      <c r="OOF23" s="3"/>
      <c r="OOG23" s="3"/>
      <c r="OOH23" s="3"/>
      <c r="OOI23" s="3"/>
      <c r="OOJ23" s="3"/>
      <c r="OOK23" s="3"/>
      <c r="OOL23" s="3"/>
      <c r="OOM23" s="3"/>
      <c r="OON23" s="3"/>
      <c r="OOO23" s="3"/>
      <c r="OOP23" s="3"/>
      <c r="OOQ23" s="3"/>
      <c r="OOR23" s="3"/>
      <c r="OOS23" s="3"/>
      <c r="OOT23" s="3"/>
      <c r="OOU23" s="3"/>
      <c r="OOV23" s="3"/>
      <c r="OOW23" s="3"/>
      <c r="OOX23" s="3"/>
      <c r="OOY23" s="3"/>
      <c r="OOZ23" s="3"/>
      <c r="OPA23" s="3"/>
      <c r="OPB23" s="3"/>
      <c r="OPC23" s="3"/>
      <c r="OPD23" s="3"/>
      <c r="OPE23" s="3"/>
      <c r="OPF23" s="3"/>
      <c r="OPG23" s="3"/>
      <c r="OPH23" s="3"/>
      <c r="OPI23" s="3"/>
      <c r="OPJ23" s="3"/>
      <c r="OPK23" s="3"/>
      <c r="OPL23" s="3"/>
      <c r="OPM23" s="3"/>
      <c r="OPN23" s="3"/>
      <c r="OPO23" s="3"/>
      <c r="OPP23" s="3"/>
      <c r="OPQ23" s="3"/>
      <c r="OPR23" s="3"/>
      <c r="OPS23" s="3"/>
      <c r="OPT23" s="3"/>
      <c r="OPU23" s="3"/>
      <c r="OPV23" s="3"/>
      <c r="OPW23" s="3"/>
      <c r="OPX23" s="3"/>
      <c r="OPY23" s="3"/>
      <c r="OPZ23" s="3"/>
      <c r="OQA23" s="3"/>
      <c r="OQB23" s="3"/>
      <c r="OQC23" s="3"/>
      <c r="OQD23" s="3"/>
      <c r="OQE23" s="3"/>
      <c r="OQF23" s="3"/>
      <c r="OQG23" s="3"/>
      <c r="OQH23" s="3"/>
      <c r="OQI23" s="3"/>
      <c r="OQJ23" s="3"/>
      <c r="OQK23" s="3"/>
      <c r="OQL23" s="3"/>
      <c r="OQM23" s="3"/>
      <c r="OQN23" s="3"/>
      <c r="OQO23" s="3"/>
      <c r="OQP23" s="3"/>
      <c r="OQQ23" s="3"/>
      <c r="OQR23" s="3"/>
      <c r="OQS23" s="3"/>
      <c r="OQT23" s="3"/>
      <c r="OQU23" s="3"/>
      <c r="OQV23" s="3"/>
      <c r="OQW23" s="3"/>
      <c r="OQX23" s="3"/>
      <c r="OQY23" s="3"/>
      <c r="OQZ23" s="3"/>
      <c r="ORA23" s="3"/>
      <c r="ORB23" s="3"/>
      <c r="ORC23" s="3"/>
      <c r="ORD23" s="3"/>
      <c r="ORE23" s="3"/>
      <c r="ORF23" s="3"/>
      <c r="ORG23" s="3"/>
      <c r="ORH23" s="3"/>
      <c r="ORI23" s="3"/>
      <c r="ORJ23" s="3"/>
      <c r="ORK23" s="3"/>
      <c r="ORL23" s="3"/>
      <c r="ORM23" s="3"/>
      <c r="ORN23" s="3"/>
      <c r="ORO23" s="3"/>
      <c r="ORP23" s="3"/>
      <c r="ORQ23" s="3"/>
      <c r="ORR23" s="3"/>
      <c r="ORS23" s="3"/>
      <c r="ORT23" s="3"/>
      <c r="ORU23" s="3"/>
      <c r="ORV23" s="3"/>
      <c r="ORW23" s="3"/>
      <c r="ORX23" s="3"/>
      <c r="ORY23" s="3"/>
      <c r="ORZ23" s="3"/>
      <c r="OSA23" s="3"/>
      <c r="OSB23" s="3"/>
      <c r="OSC23" s="3"/>
      <c r="OSD23" s="3"/>
      <c r="OSE23" s="3"/>
      <c r="OSF23" s="3"/>
      <c r="OSG23" s="3"/>
      <c r="OSH23" s="3"/>
      <c r="OSI23" s="3"/>
      <c r="OSJ23" s="3"/>
      <c r="OSK23" s="3"/>
      <c r="OSL23" s="3"/>
      <c r="OSM23" s="3"/>
      <c r="OSN23" s="3"/>
      <c r="OSO23" s="3"/>
      <c r="OSP23" s="3"/>
      <c r="OSQ23" s="3"/>
      <c r="OSR23" s="3"/>
      <c r="OSS23" s="3"/>
      <c r="OST23" s="3"/>
      <c r="OSU23" s="3"/>
      <c r="OSV23" s="3"/>
      <c r="OSW23" s="3"/>
      <c r="OSX23" s="3"/>
      <c r="OSY23" s="3"/>
      <c r="OSZ23" s="3"/>
      <c r="OTA23" s="3"/>
      <c r="OTB23" s="3"/>
      <c r="OTC23" s="3"/>
      <c r="OTD23" s="3"/>
      <c r="OTE23" s="3"/>
      <c r="OTF23" s="3"/>
      <c r="OTG23" s="3"/>
      <c r="OTH23" s="3"/>
      <c r="OTI23" s="3"/>
      <c r="OTJ23" s="3"/>
      <c r="OTK23" s="3"/>
      <c r="OTL23" s="3"/>
      <c r="OTM23" s="3"/>
      <c r="OTN23" s="3"/>
      <c r="OTO23" s="3"/>
      <c r="OTP23" s="3"/>
      <c r="OTQ23" s="3"/>
      <c r="OTR23" s="3"/>
      <c r="OTS23" s="3"/>
      <c r="OTT23" s="3"/>
      <c r="OTU23" s="3"/>
      <c r="OTV23" s="3"/>
      <c r="OTW23" s="3"/>
      <c r="OTX23" s="3"/>
      <c r="OTY23" s="3"/>
      <c r="OTZ23" s="3"/>
      <c r="OUA23" s="3"/>
      <c r="OUB23" s="3"/>
      <c r="OUC23" s="3"/>
      <c r="OUD23" s="3"/>
      <c r="OUE23" s="3"/>
      <c r="OUF23" s="3"/>
      <c r="OUG23" s="3"/>
      <c r="OUH23" s="3"/>
      <c r="OUI23" s="3"/>
      <c r="OUJ23" s="3"/>
      <c r="OUK23" s="3"/>
      <c r="OUL23" s="3"/>
      <c r="OUM23" s="3"/>
      <c r="OUN23" s="3"/>
      <c r="OUO23" s="3"/>
      <c r="OUP23" s="3"/>
      <c r="OUQ23" s="3"/>
      <c r="OUR23" s="3"/>
      <c r="OUS23" s="3"/>
      <c r="OUT23" s="3"/>
      <c r="OUU23" s="3"/>
      <c r="OUV23" s="3"/>
      <c r="OUW23" s="3"/>
      <c r="OUX23" s="3"/>
      <c r="OUY23" s="3"/>
      <c r="OUZ23" s="3"/>
      <c r="OVA23" s="3"/>
      <c r="OVB23" s="3"/>
      <c r="OVC23" s="3"/>
      <c r="OVD23" s="3"/>
      <c r="OVE23" s="3"/>
      <c r="OVF23" s="3"/>
      <c r="OVG23" s="3"/>
      <c r="OVH23" s="3"/>
      <c r="OVI23" s="3"/>
      <c r="OVJ23" s="3"/>
      <c r="OVK23" s="3"/>
      <c r="OVL23" s="3"/>
      <c r="OVM23" s="3"/>
      <c r="OVN23" s="3"/>
      <c r="OVO23" s="3"/>
      <c r="OVP23" s="3"/>
      <c r="OVQ23" s="3"/>
      <c r="OVR23" s="3"/>
      <c r="OVS23" s="3"/>
      <c r="OVT23" s="3"/>
      <c r="OVU23" s="3"/>
      <c r="OVV23" s="3"/>
      <c r="OVW23" s="3"/>
      <c r="OVX23" s="3"/>
      <c r="OVY23" s="3"/>
      <c r="OVZ23" s="3"/>
      <c r="OWA23" s="3"/>
      <c r="OWB23" s="3"/>
      <c r="OWC23" s="3"/>
      <c r="OWD23" s="3"/>
      <c r="OWE23" s="3"/>
      <c r="OWF23" s="3"/>
      <c r="OWG23" s="3"/>
      <c r="OWH23" s="3"/>
      <c r="OWI23" s="3"/>
      <c r="OWJ23" s="3"/>
      <c r="OWK23" s="3"/>
      <c r="OWL23" s="3"/>
      <c r="OWM23" s="3"/>
      <c r="OWN23" s="3"/>
      <c r="OWO23" s="3"/>
      <c r="OWP23" s="3"/>
      <c r="OWQ23" s="3"/>
      <c r="OWR23" s="3"/>
      <c r="OWS23" s="3"/>
      <c r="OWT23" s="3"/>
      <c r="OWU23" s="3"/>
      <c r="OWV23" s="3"/>
      <c r="OWW23" s="3"/>
      <c r="OWX23" s="3"/>
      <c r="OWY23" s="3"/>
      <c r="OWZ23" s="3"/>
      <c r="OXA23" s="3"/>
      <c r="OXB23" s="3"/>
      <c r="OXC23" s="3"/>
      <c r="OXD23" s="3"/>
      <c r="OXE23" s="3"/>
      <c r="OXF23" s="3"/>
      <c r="OXG23" s="3"/>
      <c r="OXH23" s="3"/>
      <c r="OXI23" s="3"/>
      <c r="OXJ23" s="3"/>
      <c r="OXK23" s="3"/>
      <c r="OXL23" s="3"/>
      <c r="OXM23" s="3"/>
      <c r="OXN23" s="3"/>
      <c r="OXO23" s="3"/>
      <c r="OXP23" s="3"/>
      <c r="OXQ23" s="3"/>
      <c r="OXR23" s="3"/>
      <c r="OXS23" s="3"/>
      <c r="OXT23" s="3"/>
      <c r="OXU23" s="3"/>
      <c r="OXV23" s="3"/>
      <c r="OXW23" s="3"/>
      <c r="OXX23" s="3"/>
      <c r="OXY23" s="3"/>
      <c r="OXZ23" s="3"/>
      <c r="OYA23" s="3"/>
      <c r="OYB23" s="3"/>
      <c r="OYC23" s="3"/>
      <c r="OYD23" s="3"/>
      <c r="OYE23" s="3"/>
      <c r="OYF23" s="3"/>
      <c r="OYG23" s="3"/>
      <c r="OYH23" s="3"/>
      <c r="OYI23" s="3"/>
      <c r="OYJ23" s="3"/>
      <c r="OYK23" s="3"/>
      <c r="OYL23" s="3"/>
      <c r="OYM23" s="3"/>
      <c r="OYN23" s="3"/>
      <c r="OYO23" s="3"/>
      <c r="OYP23" s="3"/>
      <c r="OYQ23" s="3"/>
      <c r="OYR23" s="3"/>
      <c r="OYS23" s="3"/>
      <c r="OYT23" s="3"/>
      <c r="OYU23" s="3"/>
      <c r="OYV23" s="3"/>
      <c r="OYW23" s="3"/>
      <c r="OYX23" s="3"/>
      <c r="OYY23" s="3"/>
      <c r="OYZ23" s="3"/>
      <c r="OZA23" s="3"/>
      <c r="OZB23" s="3"/>
      <c r="OZC23" s="3"/>
      <c r="OZD23" s="3"/>
      <c r="OZE23" s="3"/>
      <c r="OZF23" s="3"/>
      <c r="OZG23" s="3"/>
      <c r="OZH23" s="3"/>
      <c r="OZI23" s="3"/>
      <c r="OZJ23" s="3"/>
      <c r="OZK23" s="3"/>
      <c r="OZL23" s="3"/>
      <c r="OZM23" s="3"/>
      <c r="OZN23" s="3"/>
      <c r="OZO23" s="3"/>
      <c r="OZP23" s="3"/>
      <c r="OZQ23" s="3"/>
      <c r="OZR23" s="3"/>
      <c r="OZS23" s="3"/>
      <c r="OZT23" s="3"/>
      <c r="OZU23" s="3"/>
      <c r="OZV23" s="3"/>
      <c r="OZW23" s="3"/>
      <c r="OZX23" s="3"/>
      <c r="OZY23" s="3"/>
      <c r="OZZ23" s="3"/>
      <c r="PAA23" s="3"/>
      <c r="PAB23" s="3"/>
      <c r="PAC23" s="3"/>
      <c r="PAD23" s="3"/>
      <c r="PAE23" s="3"/>
      <c r="PAF23" s="3"/>
      <c r="PAG23" s="3"/>
      <c r="PAH23" s="3"/>
      <c r="PAI23" s="3"/>
      <c r="PAJ23" s="3"/>
      <c r="PAK23" s="3"/>
      <c r="PAL23" s="3"/>
      <c r="PAM23" s="3"/>
      <c r="PAN23" s="3"/>
      <c r="PAO23" s="3"/>
      <c r="PAP23" s="3"/>
      <c r="PAQ23" s="3"/>
      <c r="PAR23" s="3"/>
      <c r="PAS23" s="3"/>
      <c r="PAT23" s="3"/>
      <c r="PAU23" s="3"/>
      <c r="PAV23" s="3"/>
      <c r="PAW23" s="3"/>
      <c r="PAX23" s="3"/>
      <c r="PAY23" s="3"/>
      <c r="PAZ23" s="3"/>
      <c r="PBA23" s="3"/>
      <c r="PBB23" s="3"/>
      <c r="PBC23" s="3"/>
      <c r="PBD23" s="3"/>
      <c r="PBE23" s="3"/>
      <c r="PBF23" s="3"/>
      <c r="PBG23" s="3"/>
      <c r="PBH23" s="3"/>
      <c r="PBI23" s="3"/>
      <c r="PBJ23" s="3"/>
      <c r="PBK23" s="3"/>
      <c r="PBL23" s="3"/>
      <c r="PBM23" s="3"/>
      <c r="PBN23" s="3"/>
      <c r="PBO23" s="3"/>
      <c r="PBP23" s="3"/>
      <c r="PBQ23" s="3"/>
      <c r="PBR23" s="3"/>
      <c r="PBS23" s="3"/>
      <c r="PBT23" s="3"/>
      <c r="PBU23" s="3"/>
      <c r="PBV23" s="3"/>
      <c r="PBW23" s="3"/>
      <c r="PBX23" s="3"/>
      <c r="PBY23" s="3"/>
      <c r="PBZ23" s="3"/>
      <c r="PCA23" s="3"/>
      <c r="PCB23" s="3"/>
      <c r="PCC23" s="3"/>
      <c r="PCD23" s="3"/>
      <c r="PCE23" s="3"/>
      <c r="PCF23" s="3"/>
      <c r="PCG23" s="3"/>
      <c r="PCH23" s="3"/>
      <c r="PCI23" s="3"/>
      <c r="PCJ23" s="3"/>
      <c r="PCK23" s="3"/>
      <c r="PCL23" s="3"/>
      <c r="PCM23" s="3"/>
      <c r="PCN23" s="3"/>
      <c r="PCO23" s="3"/>
      <c r="PCP23" s="3"/>
      <c r="PCQ23" s="3"/>
      <c r="PCR23" s="3"/>
      <c r="PCS23" s="3"/>
      <c r="PCT23" s="3"/>
      <c r="PCU23" s="3"/>
      <c r="PCV23" s="3"/>
      <c r="PCW23" s="3"/>
      <c r="PCX23" s="3"/>
      <c r="PCY23" s="3"/>
      <c r="PCZ23" s="3"/>
      <c r="PDA23" s="3"/>
      <c r="PDB23" s="3"/>
      <c r="PDC23" s="3"/>
      <c r="PDD23" s="3"/>
      <c r="PDE23" s="3"/>
      <c r="PDF23" s="3"/>
      <c r="PDG23" s="3"/>
      <c r="PDH23" s="3"/>
      <c r="PDI23" s="3"/>
      <c r="PDJ23" s="3"/>
      <c r="PDK23" s="3"/>
      <c r="PDL23" s="3"/>
      <c r="PDM23" s="3"/>
      <c r="PDN23" s="3"/>
      <c r="PDO23" s="3"/>
      <c r="PDP23" s="3"/>
      <c r="PDQ23" s="3"/>
      <c r="PDR23" s="3"/>
      <c r="PDS23" s="3"/>
      <c r="PDT23" s="3"/>
      <c r="PDU23" s="3"/>
      <c r="PDV23" s="3"/>
      <c r="PDW23" s="3"/>
      <c r="PDX23" s="3"/>
      <c r="PDY23" s="3"/>
      <c r="PDZ23" s="3"/>
      <c r="PEA23" s="3"/>
      <c r="PEB23" s="3"/>
      <c r="PEC23" s="3"/>
      <c r="PED23" s="3"/>
      <c r="PEE23" s="3"/>
      <c r="PEF23" s="3"/>
      <c r="PEG23" s="3"/>
      <c r="PEH23" s="3"/>
      <c r="PEI23" s="3"/>
      <c r="PEJ23" s="3"/>
      <c r="PEK23" s="3"/>
      <c r="PEL23" s="3"/>
      <c r="PEM23" s="3"/>
      <c r="PEN23" s="3"/>
      <c r="PEO23" s="3"/>
      <c r="PEP23" s="3"/>
      <c r="PEQ23" s="3"/>
      <c r="PER23" s="3"/>
      <c r="PES23" s="3"/>
      <c r="PET23" s="3"/>
      <c r="PEU23" s="3"/>
      <c r="PEV23" s="3"/>
      <c r="PEW23" s="3"/>
      <c r="PEX23" s="3"/>
      <c r="PEY23" s="3"/>
      <c r="PEZ23" s="3"/>
      <c r="PFA23" s="3"/>
      <c r="PFB23" s="3"/>
      <c r="PFC23" s="3"/>
      <c r="PFD23" s="3"/>
      <c r="PFE23" s="3"/>
      <c r="PFF23" s="3"/>
      <c r="PFG23" s="3"/>
      <c r="PFH23" s="3"/>
      <c r="PFI23" s="3"/>
      <c r="PFJ23" s="3"/>
      <c r="PFK23" s="3"/>
      <c r="PFL23" s="3"/>
      <c r="PFM23" s="3"/>
      <c r="PFN23" s="3"/>
      <c r="PFO23" s="3"/>
      <c r="PFP23" s="3"/>
      <c r="PFQ23" s="3"/>
      <c r="PFR23" s="3"/>
      <c r="PFS23" s="3"/>
      <c r="PFT23" s="3"/>
      <c r="PFU23" s="3"/>
      <c r="PFV23" s="3"/>
      <c r="PFW23" s="3"/>
      <c r="PFX23" s="3"/>
      <c r="PFY23" s="3"/>
      <c r="PFZ23" s="3"/>
      <c r="PGA23" s="3"/>
      <c r="PGB23" s="3"/>
      <c r="PGC23" s="3"/>
      <c r="PGD23" s="3"/>
      <c r="PGE23" s="3"/>
      <c r="PGF23" s="3"/>
      <c r="PGG23" s="3"/>
      <c r="PGH23" s="3"/>
      <c r="PGI23" s="3"/>
      <c r="PGJ23" s="3"/>
      <c r="PGK23" s="3"/>
      <c r="PGL23" s="3"/>
      <c r="PGM23" s="3"/>
      <c r="PGN23" s="3"/>
      <c r="PGO23" s="3"/>
      <c r="PGP23" s="3"/>
      <c r="PGQ23" s="3"/>
      <c r="PGR23" s="3"/>
      <c r="PGS23" s="3"/>
      <c r="PGT23" s="3"/>
      <c r="PGU23" s="3"/>
      <c r="PGV23" s="3"/>
      <c r="PGW23" s="3"/>
      <c r="PGX23" s="3"/>
      <c r="PGY23" s="3"/>
      <c r="PGZ23" s="3"/>
      <c r="PHA23" s="3"/>
      <c r="PHB23" s="3"/>
      <c r="PHC23" s="3"/>
      <c r="PHD23" s="3"/>
      <c r="PHE23" s="3"/>
      <c r="PHF23" s="3"/>
      <c r="PHG23" s="3"/>
      <c r="PHH23" s="3"/>
      <c r="PHI23" s="3"/>
      <c r="PHJ23" s="3"/>
      <c r="PHK23" s="3"/>
      <c r="PHL23" s="3"/>
      <c r="PHM23" s="3"/>
      <c r="PHN23" s="3"/>
      <c r="PHO23" s="3"/>
      <c r="PHP23" s="3"/>
      <c r="PHQ23" s="3"/>
      <c r="PHR23" s="3"/>
      <c r="PHS23" s="3"/>
      <c r="PHT23" s="3"/>
      <c r="PHU23" s="3"/>
      <c r="PHV23" s="3"/>
      <c r="PHW23" s="3"/>
      <c r="PHX23" s="3"/>
      <c r="PHY23" s="3"/>
      <c r="PHZ23" s="3"/>
      <c r="PIA23" s="3"/>
      <c r="PIB23" s="3"/>
      <c r="PIC23" s="3"/>
      <c r="PID23" s="3"/>
      <c r="PIE23" s="3"/>
      <c r="PIF23" s="3"/>
      <c r="PIG23" s="3"/>
      <c r="PIH23" s="3"/>
      <c r="PII23" s="3"/>
      <c r="PIJ23" s="3"/>
      <c r="PIK23" s="3"/>
      <c r="PIL23" s="3"/>
      <c r="PIM23" s="3"/>
      <c r="PIN23" s="3"/>
      <c r="PIO23" s="3"/>
      <c r="PIP23" s="3"/>
      <c r="PIQ23" s="3"/>
      <c r="PIR23" s="3"/>
      <c r="PIS23" s="3"/>
      <c r="PIT23" s="3"/>
      <c r="PIU23" s="3"/>
      <c r="PIV23" s="3"/>
      <c r="PIW23" s="3"/>
      <c r="PIX23" s="3"/>
      <c r="PIY23" s="3"/>
      <c r="PIZ23" s="3"/>
      <c r="PJA23" s="3"/>
      <c r="PJB23" s="3"/>
      <c r="PJC23" s="3"/>
      <c r="PJD23" s="3"/>
      <c r="PJE23" s="3"/>
      <c r="PJF23" s="3"/>
      <c r="PJG23" s="3"/>
      <c r="PJH23" s="3"/>
      <c r="PJI23" s="3"/>
      <c r="PJJ23" s="3"/>
      <c r="PJK23" s="3"/>
      <c r="PJL23" s="3"/>
      <c r="PJM23" s="3"/>
      <c r="PJN23" s="3"/>
      <c r="PJO23" s="3"/>
      <c r="PJP23" s="3"/>
      <c r="PJQ23" s="3"/>
      <c r="PJR23" s="3"/>
      <c r="PJS23" s="3"/>
      <c r="PJT23" s="3"/>
      <c r="PJU23" s="3"/>
      <c r="PJV23" s="3"/>
      <c r="PJW23" s="3"/>
      <c r="PJX23" s="3"/>
      <c r="PJY23" s="3"/>
      <c r="PJZ23" s="3"/>
      <c r="PKA23" s="3"/>
      <c r="PKB23" s="3"/>
      <c r="PKC23" s="3"/>
      <c r="PKD23" s="3"/>
      <c r="PKE23" s="3"/>
      <c r="PKF23" s="3"/>
      <c r="PKG23" s="3"/>
      <c r="PKH23" s="3"/>
      <c r="PKI23" s="3"/>
      <c r="PKJ23" s="3"/>
      <c r="PKK23" s="3"/>
      <c r="PKL23" s="3"/>
      <c r="PKM23" s="3"/>
      <c r="PKN23" s="3"/>
      <c r="PKO23" s="3"/>
      <c r="PKP23" s="3"/>
      <c r="PKQ23" s="3"/>
      <c r="PKR23" s="3"/>
      <c r="PKS23" s="3"/>
      <c r="PKT23" s="3"/>
      <c r="PKU23" s="3"/>
      <c r="PKV23" s="3"/>
      <c r="PKW23" s="3"/>
      <c r="PKX23" s="3"/>
      <c r="PKY23" s="3"/>
      <c r="PKZ23" s="3"/>
      <c r="PLA23" s="3"/>
      <c r="PLB23" s="3"/>
      <c r="PLC23" s="3"/>
      <c r="PLD23" s="3"/>
      <c r="PLE23" s="3"/>
      <c r="PLF23" s="3"/>
      <c r="PLG23" s="3"/>
      <c r="PLH23" s="3"/>
      <c r="PLI23" s="3"/>
      <c r="PLJ23" s="3"/>
      <c r="PLK23" s="3"/>
      <c r="PLL23" s="3"/>
      <c r="PLM23" s="3"/>
      <c r="PLN23" s="3"/>
      <c r="PLO23" s="3"/>
      <c r="PLP23" s="3"/>
      <c r="PLQ23" s="3"/>
      <c r="PLR23" s="3"/>
      <c r="PLS23" s="3"/>
      <c r="PLT23" s="3"/>
      <c r="PLU23" s="3"/>
      <c r="PLV23" s="3"/>
      <c r="PLW23" s="3"/>
      <c r="PLX23" s="3"/>
      <c r="PLY23" s="3"/>
      <c r="PLZ23" s="3"/>
      <c r="PMA23" s="3"/>
      <c r="PMB23" s="3"/>
      <c r="PMC23" s="3"/>
      <c r="PMD23" s="3"/>
      <c r="PME23" s="3"/>
      <c r="PMF23" s="3"/>
      <c r="PMG23" s="3"/>
      <c r="PMH23" s="3"/>
      <c r="PMI23" s="3"/>
      <c r="PMJ23" s="3"/>
      <c r="PMK23" s="3"/>
      <c r="PML23" s="3"/>
      <c r="PMM23" s="3"/>
      <c r="PMN23" s="3"/>
      <c r="PMO23" s="3"/>
      <c r="PMP23" s="3"/>
      <c r="PMQ23" s="3"/>
      <c r="PMR23" s="3"/>
      <c r="PMS23" s="3"/>
      <c r="PMT23" s="3"/>
      <c r="PMU23" s="3"/>
      <c r="PMV23" s="3"/>
      <c r="PMW23" s="3"/>
      <c r="PMX23" s="3"/>
      <c r="PMY23" s="3"/>
      <c r="PMZ23" s="3"/>
      <c r="PNA23" s="3"/>
      <c r="PNB23" s="3"/>
      <c r="PNC23" s="3"/>
      <c r="PND23" s="3"/>
      <c r="PNE23" s="3"/>
      <c r="PNF23" s="3"/>
      <c r="PNG23" s="3"/>
      <c r="PNH23" s="3"/>
      <c r="PNI23" s="3"/>
      <c r="PNJ23" s="3"/>
      <c r="PNK23" s="3"/>
      <c r="PNL23" s="3"/>
      <c r="PNM23" s="3"/>
      <c r="PNN23" s="3"/>
      <c r="PNO23" s="3"/>
      <c r="PNP23" s="3"/>
      <c r="PNQ23" s="3"/>
      <c r="PNR23" s="3"/>
      <c r="PNS23" s="3"/>
      <c r="PNT23" s="3"/>
      <c r="PNU23" s="3"/>
      <c r="PNV23" s="3"/>
      <c r="PNW23" s="3"/>
      <c r="PNX23" s="3"/>
      <c r="PNY23" s="3"/>
      <c r="PNZ23" s="3"/>
      <c r="POA23" s="3"/>
      <c r="POB23" s="3"/>
      <c r="POC23" s="3"/>
      <c r="POD23" s="3"/>
      <c r="POE23" s="3"/>
      <c r="POF23" s="3"/>
      <c r="POG23" s="3"/>
      <c r="POH23" s="3"/>
      <c r="POI23" s="3"/>
      <c r="POJ23" s="3"/>
      <c r="POK23" s="3"/>
      <c r="POL23" s="3"/>
      <c r="POM23" s="3"/>
      <c r="PON23" s="3"/>
      <c r="POO23" s="3"/>
      <c r="POP23" s="3"/>
      <c r="POQ23" s="3"/>
      <c r="POR23" s="3"/>
      <c r="POS23" s="3"/>
      <c r="POT23" s="3"/>
      <c r="POU23" s="3"/>
      <c r="POV23" s="3"/>
      <c r="POW23" s="3"/>
      <c r="POX23" s="3"/>
      <c r="POY23" s="3"/>
      <c r="POZ23" s="3"/>
      <c r="PPA23" s="3"/>
      <c r="PPB23" s="3"/>
      <c r="PPC23" s="3"/>
      <c r="PPD23" s="3"/>
      <c r="PPE23" s="3"/>
      <c r="PPF23" s="3"/>
      <c r="PPG23" s="3"/>
      <c r="PPH23" s="3"/>
      <c r="PPI23" s="3"/>
      <c r="PPJ23" s="3"/>
      <c r="PPK23" s="3"/>
      <c r="PPL23" s="3"/>
      <c r="PPM23" s="3"/>
      <c r="PPN23" s="3"/>
      <c r="PPO23" s="3"/>
      <c r="PPP23" s="3"/>
      <c r="PPQ23" s="3"/>
      <c r="PPR23" s="3"/>
      <c r="PPS23" s="3"/>
      <c r="PPT23" s="3"/>
      <c r="PPU23" s="3"/>
      <c r="PPV23" s="3"/>
      <c r="PPW23" s="3"/>
      <c r="PPX23" s="3"/>
      <c r="PPY23" s="3"/>
      <c r="PPZ23" s="3"/>
      <c r="PQA23" s="3"/>
      <c r="PQB23" s="3"/>
      <c r="PQC23" s="3"/>
      <c r="PQD23" s="3"/>
      <c r="PQE23" s="3"/>
      <c r="PQF23" s="3"/>
      <c r="PQG23" s="3"/>
      <c r="PQH23" s="3"/>
      <c r="PQI23" s="3"/>
      <c r="PQJ23" s="3"/>
      <c r="PQK23" s="3"/>
      <c r="PQL23" s="3"/>
      <c r="PQM23" s="3"/>
      <c r="PQN23" s="3"/>
      <c r="PQO23" s="3"/>
      <c r="PQP23" s="3"/>
      <c r="PQQ23" s="3"/>
      <c r="PQR23" s="3"/>
      <c r="PQS23" s="3"/>
      <c r="PQT23" s="3"/>
      <c r="PQU23" s="3"/>
      <c r="PQV23" s="3"/>
      <c r="PQW23" s="3"/>
      <c r="PQX23" s="3"/>
      <c r="PQY23" s="3"/>
      <c r="PQZ23" s="3"/>
      <c r="PRA23" s="3"/>
      <c r="PRB23" s="3"/>
      <c r="PRC23" s="3"/>
      <c r="PRD23" s="3"/>
      <c r="PRE23" s="3"/>
      <c r="PRF23" s="3"/>
      <c r="PRG23" s="3"/>
      <c r="PRH23" s="3"/>
      <c r="PRI23" s="3"/>
      <c r="PRJ23" s="3"/>
      <c r="PRK23" s="3"/>
      <c r="PRL23" s="3"/>
      <c r="PRM23" s="3"/>
      <c r="PRN23" s="3"/>
      <c r="PRO23" s="3"/>
      <c r="PRP23" s="3"/>
      <c r="PRQ23" s="3"/>
      <c r="PRR23" s="3"/>
      <c r="PRS23" s="3"/>
      <c r="PRT23" s="3"/>
      <c r="PRU23" s="3"/>
      <c r="PRV23" s="3"/>
      <c r="PRW23" s="3"/>
      <c r="PRX23" s="3"/>
      <c r="PRY23" s="3"/>
      <c r="PRZ23" s="3"/>
      <c r="PSA23" s="3"/>
      <c r="PSB23" s="3"/>
      <c r="PSC23" s="3"/>
      <c r="PSD23" s="3"/>
      <c r="PSE23" s="3"/>
      <c r="PSF23" s="3"/>
      <c r="PSG23" s="3"/>
      <c r="PSH23" s="3"/>
      <c r="PSI23" s="3"/>
      <c r="PSJ23" s="3"/>
      <c r="PSK23" s="3"/>
      <c r="PSL23" s="3"/>
      <c r="PSM23" s="3"/>
      <c r="PSN23" s="3"/>
      <c r="PSO23" s="3"/>
      <c r="PSP23" s="3"/>
      <c r="PSQ23" s="3"/>
      <c r="PSR23" s="3"/>
      <c r="PSS23" s="3"/>
      <c r="PST23" s="3"/>
      <c r="PSU23" s="3"/>
      <c r="PSV23" s="3"/>
      <c r="PSW23" s="3"/>
      <c r="PSX23" s="3"/>
      <c r="PSY23" s="3"/>
      <c r="PSZ23" s="3"/>
      <c r="PTA23" s="3"/>
      <c r="PTB23" s="3"/>
      <c r="PTC23" s="3"/>
      <c r="PTD23" s="3"/>
      <c r="PTE23" s="3"/>
      <c r="PTF23" s="3"/>
      <c r="PTG23" s="3"/>
      <c r="PTH23" s="3"/>
      <c r="PTI23" s="3"/>
      <c r="PTJ23" s="3"/>
      <c r="PTK23" s="3"/>
      <c r="PTL23" s="3"/>
      <c r="PTM23" s="3"/>
      <c r="PTN23" s="3"/>
      <c r="PTO23" s="3"/>
      <c r="PTP23" s="3"/>
      <c r="PTQ23" s="3"/>
      <c r="PTR23" s="3"/>
      <c r="PTS23" s="3"/>
      <c r="PTT23" s="3"/>
      <c r="PTU23" s="3"/>
      <c r="PTV23" s="3"/>
      <c r="PTW23" s="3"/>
      <c r="PTX23" s="3"/>
      <c r="PTY23" s="3"/>
      <c r="PTZ23" s="3"/>
      <c r="PUA23" s="3"/>
      <c r="PUB23" s="3"/>
      <c r="PUC23" s="3"/>
      <c r="PUD23" s="3"/>
      <c r="PUE23" s="3"/>
      <c r="PUF23" s="3"/>
      <c r="PUG23" s="3"/>
      <c r="PUH23" s="3"/>
      <c r="PUI23" s="3"/>
      <c r="PUJ23" s="3"/>
      <c r="PUK23" s="3"/>
      <c r="PUL23" s="3"/>
      <c r="PUM23" s="3"/>
      <c r="PUN23" s="3"/>
      <c r="PUO23" s="3"/>
      <c r="PUP23" s="3"/>
      <c r="PUQ23" s="3"/>
      <c r="PUR23" s="3"/>
      <c r="PUS23" s="3"/>
      <c r="PUT23" s="3"/>
      <c r="PUU23" s="3"/>
      <c r="PUV23" s="3"/>
      <c r="PUW23" s="3"/>
      <c r="PUX23" s="3"/>
      <c r="PUY23" s="3"/>
      <c r="PUZ23" s="3"/>
      <c r="PVA23" s="3"/>
      <c r="PVB23" s="3"/>
      <c r="PVC23" s="3"/>
      <c r="PVD23" s="3"/>
      <c r="PVE23" s="3"/>
      <c r="PVF23" s="3"/>
      <c r="PVG23" s="3"/>
      <c r="PVH23" s="3"/>
      <c r="PVI23" s="3"/>
      <c r="PVJ23" s="3"/>
      <c r="PVK23" s="3"/>
      <c r="PVL23" s="3"/>
      <c r="PVM23" s="3"/>
      <c r="PVN23" s="3"/>
      <c r="PVO23" s="3"/>
      <c r="PVP23" s="3"/>
      <c r="PVQ23" s="3"/>
      <c r="PVR23" s="3"/>
      <c r="PVS23" s="3"/>
      <c r="PVT23" s="3"/>
      <c r="PVU23" s="3"/>
      <c r="PVV23" s="3"/>
      <c r="PVW23" s="3"/>
      <c r="PVX23" s="3"/>
      <c r="PVY23" s="3"/>
      <c r="PVZ23" s="3"/>
      <c r="PWA23" s="3"/>
      <c r="PWB23" s="3"/>
      <c r="PWC23" s="3"/>
      <c r="PWD23" s="3"/>
      <c r="PWE23" s="3"/>
      <c r="PWF23" s="3"/>
      <c r="PWG23" s="3"/>
      <c r="PWH23" s="3"/>
      <c r="PWI23" s="3"/>
      <c r="PWJ23" s="3"/>
      <c r="PWK23" s="3"/>
      <c r="PWL23" s="3"/>
      <c r="PWM23" s="3"/>
      <c r="PWN23" s="3"/>
      <c r="PWO23" s="3"/>
      <c r="PWP23" s="3"/>
      <c r="PWQ23" s="3"/>
      <c r="PWR23" s="3"/>
      <c r="PWS23" s="3"/>
      <c r="PWT23" s="3"/>
      <c r="PWU23" s="3"/>
      <c r="PWV23" s="3"/>
      <c r="PWW23" s="3"/>
      <c r="PWX23" s="3"/>
      <c r="PWY23" s="3"/>
      <c r="PWZ23" s="3"/>
      <c r="PXA23" s="3"/>
      <c r="PXB23" s="3"/>
      <c r="PXC23" s="3"/>
      <c r="PXD23" s="3"/>
      <c r="PXE23" s="3"/>
      <c r="PXF23" s="3"/>
      <c r="PXG23" s="3"/>
      <c r="PXH23" s="3"/>
      <c r="PXI23" s="3"/>
      <c r="PXJ23" s="3"/>
      <c r="PXK23" s="3"/>
      <c r="PXL23" s="3"/>
      <c r="PXM23" s="3"/>
      <c r="PXN23" s="3"/>
      <c r="PXO23" s="3"/>
      <c r="PXP23" s="3"/>
      <c r="PXQ23" s="3"/>
      <c r="PXR23" s="3"/>
      <c r="PXS23" s="3"/>
      <c r="PXT23" s="3"/>
      <c r="PXU23" s="3"/>
      <c r="PXV23" s="3"/>
      <c r="PXW23" s="3"/>
      <c r="PXX23" s="3"/>
      <c r="PXY23" s="3"/>
      <c r="PXZ23" s="3"/>
      <c r="PYA23" s="3"/>
      <c r="PYB23" s="3"/>
      <c r="PYC23" s="3"/>
      <c r="PYD23" s="3"/>
      <c r="PYE23" s="3"/>
      <c r="PYF23" s="3"/>
      <c r="PYG23" s="3"/>
      <c r="PYH23" s="3"/>
      <c r="PYI23" s="3"/>
      <c r="PYJ23" s="3"/>
      <c r="PYK23" s="3"/>
      <c r="PYL23" s="3"/>
      <c r="PYM23" s="3"/>
      <c r="PYN23" s="3"/>
      <c r="PYO23" s="3"/>
      <c r="PYP23" s="3"/>
      <c r="PYQ23" s="3"/>
      <c r="PYR23" s="3"/>
      <c r="PYS23" s="3"/>
      <c r="PYT23" s="3"/>
      <c r="PYU23" s="3"/>
      <c r="PYV23" s="3"/>
      <c r="PYW23" s="3"/>
      <c r="PYX23" s="3"/>
      <c r="PYY23" s="3"/>
      <c r="PYZ23" s="3"/>
      <c r="PZA23" s="3"/>
      <c r="PZB23" s="3"/>
      <c r="PZC23" s="3"/>
      <c r="PZD23" s="3"/>
      <c r="PZE23" s="3"/>
      <c r="PZF23" s="3"/>
      <c r="PZG23" s="3"/>
      <c r="PZH23" s="3"/>
      <c r="PZI23" s="3"/>
      <c r="PZJ23" s="3"/>
      <c r="PZK23" s="3"/>
      <c r="PZL23" s="3"/>
      <c r="PZM23" s="3"/>
      <c r="PZN23" s="3"/>
      <c r="PZO23" s="3"/>
      <c r="PZP23" s="3"/>
      <c r="PZQ23" s="3"/>
      <c r="PZR23" s="3"/>
      <c r="PZS23" s="3"/>
      <c r="PZT23" s="3"/>
      <c r="PZU23" s="3"/>
      <c r="PZV23" s="3"/>
      <c r="PZW23" s="3"/>
      <c r="PZX23" s="3"/>
      <c r="PZY23" s="3"/>
      <c r="PZZ23" s="3"/>
      <c r="QAA23" s="3"/>
      <c r="QAB23" s="3"/>
      <c r="QAC23" s="3"/>
      <c r="QAD23" s="3"/>
      <c r="QAE23" s="3"/>
      <c r="QAF23" s="3"/>
      <c r="QAG23" s="3"/>
      <c r="QAH23" s="3"/>
      <c r="QAI23" s="3"/>
      <c r="QAJ23" s="3"/>
      <c r="QAK23" s="3"/>
      <c r="QAL23" s="3"/>
      <c r="QAM23" s="3"/>
      <c r="QAN23" s="3"/>
      <c r="QAO23" s="3"/>
      <c r="QAP23" s="3"/>
      <c r="QAQ23" s="3"/>
      <c r="QAR23" s="3"/>
      <c r="QAS23" s="3"/>
      <c r="QAT23" s="3"/>
      <c r="QAU23" s="3"/>
      <c r="QAV23" s="3"/>
      <c r="QAW23" s="3"/>
      <c r="QAX23" s="3"/>
      <c r="QAY23" s="3"/>
      <c r="QAZ23" s="3"/>
      <c r="QBA23" s="3"/>
      <c r="QBB23" s="3"/>
      <c r="QBC23" s="3"/>
      <c r="QBD23" s="3"/>
      <c r="QBE23" s="3"/>
      <c r="QBF23" s="3"/>
      <c r="QBG23" s="3"/>
      <c r="QBH23" s="3"/>
      <c r="QBI23" s="3"/>
      <c r="QBJ23" s="3"/>
      <c r="QBK23" s="3"/>
      <c r="QBL23" s="3"/>
      <c r="QBM23" s="3"/>
      <c r="QBN23" s="3"/>
      <c r="QBO23" s="3"/>
      <c r="QBP23" s="3"/>
      <c r="QBQ23" s="3"/>
      <c r="QBR23" s="3"/>
      <c r="QBS23" s="3"/>
      <c r="QBT23" s="3"/>
      <c r="QBU23" s="3"/>
      <c r="QBV23" s="3"/>
      <c r="QBW23" s="3"/>
      <c r="QBX23" s="3"/>
      <c r="QBY23" s="3"/>
      <c r="QBZ23" s="3"/>
      <c r="QCA23" s="3"/>
      <c r="QCB23" s="3"/>
      <c r="QCC23" s="3"/>
      <c r="QCD23" s="3"/>
      <c r="QCE23" s="3"/>
      <c r="QCF23" s="3"/>
      <c r="QCG23" s="3"/>
      <c r="QCH23" s="3"/>
      <c r="QCI23" s="3"/>
      <c r="QCJ23" s="3"/>
      <c r="QCK23" s="3"/>
      <c r="QCL23" s="3"/>
      <c r="QCM23" s="3"/>
      <c r="QCN23" s="3"/>
      <c r="QCO23" s="3"/>
      <c r="QCP23" s="3"/>
      <c r="QCQ23" s="3"/>
      <c r="QCR23" s="3"/>
      <c r="QCS23" s="3"/>
      <c r="QCT23" s="3"/>
      <c r="QCU23" s="3"/>
      <c r="QCV23" s="3"/>
      <c r="QCW23" s="3"/>
      <c r="QCX23" s="3"/>
      <c r="QCY23" s="3"/>
      <c r="QCZ23" s="3"/>
      <c r="QDA23" s="3"/>
      <c r="QDB23" s="3"/>
      <c r="QDC23" s="3"/>
      <c r="QDD23" s="3"/>
      <c r="QDE23" s="3"/>
      <c r="QDF23" s="3"/>
      <c r="QDG23" s="3"/>
      <c r="QDH23" s="3"/>
      <c r="QDI23" s="3"/>
      <c r="QDJ23" s="3"/>
      <c r="QDK23" s="3"/>
      <c r="QDL23" s="3"/>
      <c r="QDM23" s="3"/>
      <c r="QDN23" s="3"/>
      <c r="QDO23" s="3"/>
      <c r="QDP23" s="3"/>
      <c r="QDQ23" s="3"/>
      <c r="QDR23" s="3"/>
      <c r="QDS23" s="3"/>
      <c r="QDT23" s="3"/>
      <c r="QDU23" s="3"/>
      <c r="QDV23" s="3"/>
      <c r="QDW23" s="3"/>
      <c r="QDX23" s="3"/>
      <c r="QDY23" s="3"/>
      <c r="QDZ23" s="3"/>
      <c r="QEA23" s="3"/>
      <c r="QEB23" s="3"/>
      <c r="QEC23" s="3"/>
      <c r="QED23" s="3"/>
      <c r="QEE23" s="3"/>
      <c r="QEF23" s="3"/>
      <c r="QEG23" s="3"/>
      <c r="QEH23" s="3"/>
      <c r="QEI23" s="3"/>
      <c r="QEJ23" s="3"/>
      <c r="QEK23" s="3"/>
      <c r="QEL23" s="3"/>
      <c r="QEM23" s="3"/>
      <c r="QEN23" s="3"/>
      <c r="QEO23" s="3"/>
      <c r="QEP23" s="3"/>
      <c r="QEQ23" s="3"/>
      <c r="QER23" s="3"/>
      <c r="QES23" s="3"/>
      <c r="QET23" s="3"/>
      <c r="QEU23" s="3"/>
      <c r="QEV23" s="3"/>
      <c r="QEW23" s="3"/>
      <c r="QEX23" s="3"/>
      <c r="QEY23" s="3"/>
      <c r="QEZ23" s="3"/>
      <c r="QFA23" s="3"/>
      <c r="QFB23" s="3"/>
      <c r="QFC23" s="3"/>
      <c r="QFD23" s="3"/>
      <c r="QFE23" s="3"/>
      <c r="QFF23" s="3"/>
      <c r="QFG23" s="3"/>
      <c r="QFH23" s="3"/>
      <c r="QFI23" s="3"/>
      <c r="QFJ23" s="3"/>
      <c r="QFK23" s="3"/>
      <c r="QFL23" s="3"/>
      <c r="QFM23" s="3"/>
      <c r="QFN23" s="3"/>
      <c r="QFO23" s="3"/>
      <c r="QFP23" s="3"/>
      <c r="QFQ23" s="3"/>
      <c r="QFR23" s="3"/>
      <c r="QFS23" s="3"/>
      <c r="QFT23" s="3"/>
      <c r="QFU23" s="3"/>
      <c r="QFV23" s="3"/>
      <c r="QFW23" s="3"/>
      <c r="QFX23" s="3"/>
      <c r="QFY23" s="3"/>
      <c r="QFZ23" s="3"/>
      <c r="QGA23" s="3"/>
      <c r="QGB23" s="3"/>
      <c r="QGC23" s="3"/>
      <c r="QGD23" s="3"/>
      <c r="QGE23" s="3"/>
      <c r="QGF23" s="3"/>
      <c r="QGG23" s="3"/>
      <c r="QGH23" s="3"/>
      <c r="QGI23" s="3"/>
      <c r="QGJ23" s="3"/>
      <c r="QGK23" s="3"/>
      <c r="QGL23" s="3"/>
      <c r="QGM23" s="3"/>
      <c r="QGN23" s="3"/>
      <c r="QGO23" s="3"/>
      <c r="QGP23" s="3"/>
      <c r="QGQ23" s="3"/>
      <c r="QGR23" s="3"/>
      <c r="QGS23" s="3"/>
      <c r="QGT23" s="3"/>
      <c r="QGU23" s="3"/>
      <c r="QGV23" s="3"/>
      <c r="QGW23" s="3"/>
      <c r="QGX23" s="3"/>
      <c r="QGY23" s="3"/>
      <c r="QGZ23" s="3"/>
      <c r="QHA23" s="3"/>
      <c r="QHB23" s="3"/>
      <c r="QHC23" s="3"/>
      <c r="QHD23" s="3"/>
      <c r="QHE23" s="3"/>
      <c r="QHF23" s="3"/>
      <c r="QHG23" s="3"/>
      <c r="QHH23" s="3"/>
      <c r="QHI23" s="3"/>
      <c r="QHJ23" s="3"/>
      <c r="QHK23" s="3"/>
      <c r="QHL23" s="3"/>
      <c r="QHM23" s="3"/>
      <c r="QHN23" s="3"/>
      <c r="QHO23" s="3"/>
      <c r="QHP23" s="3"/>
      <c r="QHQ23" s="3"/>
      <c r="QHR23" s="3"/>
      <c r="QHS23" s="3"/>
      <c r="QHT23" s="3"/>
      <c r="QHU23" s="3"/>
      <c r="QHV23" s="3"/>
      <c r="QHW23" s="3"/>
      <c r="QHX23" s="3"/>
      <c r="QHY23" s="3"/>
      <c r="QHZ23" s="3"/>
      <c r="QIA23" s="3"/>
      <c r="QIB23" s="3"/>
      <c r="QIC23" s="3"/>
      <c r="QID23" s="3"/>
      <c r="QIE23" s="3"/>
      <c r="QIF23" s="3"/>
      <c r="QIG23" s="3"/>
      <c r="QIH23" s="3"/>
      <c r="QII23" s="3"/>
      <c r="QIJ23" s="3"/>
      <c r="QIK23" s="3"/>
      <c r="QIL23" s="3"/>
      <c r="QIM23" s="3"/>
      <c r="QIN23" s="3"/>
      <c r="QIO23" s="3"/>
      <c r="QIP23" s="3"/>
      <c r="QIQ23" s="3"/>
      <c r="QIR23" s="3"/>
      <c r="QIS23" s="3"/>
      <c r="QIT23" s="3"/>
      <c r="QIU23" s="3"/>
      <c r="QIV23" s="3"/>
      <c r="QIW23" s="3"/>
      <c r="QIX23" s="3"/>
      <c r="QIY23" s="3"/>
      <c r="QIZ23" s="3"/>
      <c r="QJA23" s="3"/>
      <c r="QJB23" s="3"/>
      <c r="QJC23" s="3"/>
      <c r="QJD23" s="3"/>
      <c r="QJE23" s="3"/>
      <c r="QJF23" s="3"/>
      <c r="QJG23" s="3"/>
      <c r="QJH23" s="3"/>
      <c r="QJI23" s="3"/>
      <c r="QJJ23" s="3"/>
      <c r="QJK23" s="3"/>
      <c r="QJL23" s="3"/>
      <c r="QJM23" s="3"/>
      <c r="QJN23" s="3"/>
      <c r="QJO23" s="3"/>
      <c r="QJP23" s="3"/>
      <c r="QJQ23" s="3"/>
      <c r="QJR23" s="3"/>
      <c r="QJS23" s="3"/>
      <c r="QJT23" s="3"/>
      <c r="QJU23" s="3"/>
      <c r="QJV23" s="3"/>
      <c r="QJW23" s="3"/>
      <c r="QJX23" s="3"/>
      <c r="QJY23" s="3"/>
      <c r="QJZ23" s="3"/>
      <c r="QKA23" s="3"/>
      <c r="QKB23" s="3"/>
      <c r="QKC23" s="3"/>
      <c r="QKD23" s="3"/>
      <c r="QKE23" s="3"/>
      <c r="QKF23" s="3"/>
      <c r="QKG23" s="3"/>
      <c r="QKH23" s="3"/>
      <c r="QKI23" s="3"/>
      <c r="QKJ23" s="3"/>
      <c r="QKK23" s="3"/>
      <c r="QKL23" s="3"/>
      <c r="QKM23" s="3"/>
      <c r="QKN23" s="3"/>
      <c r="QKO23" s="3"/>
      <c r="QKP23" s="3"/>
      <c r="QKQ23" s="3"/>
      <c r="QKR23" s="3"/>
      <c r="QKS23" s="3"/>
      <c r="QKT23" s="3"/>
      <c r="QKU23" s="3"/>
      <c r="QKV23" s="3"/>
      <c r="QKW23" s="3"/>
      <c r="QKX23" s="3"/>
      <c r="QKY23" s="3"/>
      <c r="QKZ23" s="3"/>
      <c r="QLA23" s="3"/>
      <c r="QLB23" s="3"/>
      <c r="QLC23" s="3"/>
      <c r="QLD23" s="3"/>
      <c r="QLE23" s="3"/>
      <c r="QLF23" s="3"/>
      <c r="QLG23" s="3"/>
      <c r="QLH23" s="3"/>
      <c r="QLI23" s="3"/>
      <c r="QLJ23" s="3"/>
      <c r="QLK23" s="3"/>
      <c r="QLL23" s="3"/>
      <c r="QLM23" s="3"/>
      <c r="QLN23" s="3"/>
      <c r="QLO23" s="3"/>
      <c r="QLP23" s="3"/>
      <c r="QLQ23" s="3"/>
      <c r="QLR23" s="3"/>
      <c r="QLS23" s="3"/>
      <c r="QLT23" s="3"/>
      <c r="QLU23" s="3"/>
      <c r="QLV23" s="3"/>
      <c r="QLW23" s="3"/>
      <c r="QLX23" s="3"/>
      <c r="QLY23" s="3"/>
      <c r="QLZ23" s="3"/>
      <c r="QMA23" s="3"/>
      <c r="QMB23" s="3"/>
      <c r="QMC23" s="3"/>
      <c r="QMD23" s="3"/>
      <c r="QME23" s="3"/>
      <c r="QMF23" s="3"/>
      <c r="QMG23" s="3"/>
      <c r="QMH23" s="3"/>
      <c r="QMI23" s="3"/>
      <c r="QMJ23" s="3"/>
      <c r="QMK23" s="3"/>
      <c r="QML23" s="3"/>
      <c r="QMM23" s="3"/>
      <c r="QMN23" s="3"/>
      <c r="QMO23" s="3"/>
      <c r="QMP23" s="3"/>
      <c r="QMQ23" s="3"/>
      <c r="QMR23" s="3"/>
      <c r="QMS23" s="3"/>
      <c r="QMT23" s="3"/>
      <c r="QMU23" s="3"/>
      <c r="QMV23" s="3"/>
      <c r="QMW23" s="3"/>
      <c r="QMX23" s="3"/>
      <c r="QMY23" s="3"/>
      <c r="QMZ23" s="3"/>
      <c r="QNA23" s="3"/>
      <c r="QNB23" s="3"/>
      <c r="QNC23" s="3"/>
      <c r="QND23" s="3"/>
      <c r="QNE23" s="3"/>
      <c r="QNF23" s="3"/>
      <c r="QNG23" s="3"/>
      <c r="QNH23" s="3"/>
      <c r="QNI23" s="3"/>
      <c r="QNJ23" s="3"/>
      <c r="QNK23" s="3"/>
      <c r="QNL23" s="3"/>
      <c r="QNM23" s="3"/>
      <c r="QNN23" s="3"/>
      <c r="QNO23" s="3"/>
      <c r="QNP23" s="3"/>
      <c r="QNQ23" s="3"/>
      <c r="QNR23" s="3"/>
      <c r="QNS23" s="3"/>
      <c r="QNT23" s="3"/>
      <c r="QNU23" s="3"/>
      <c r="QNV23" s="3"/>
      <c r="QNW23" s="3"/>
      <c r="QNX23" s="3"/>
      <c r="QNY23" s="3"/>
      <c r="QNZ23" s="3"/>
      <c r="QOA23" s="3"/>
      <c r="QOB23" s="3"/>
      <c r="QOC23" s="3"/>
      <c r="QOD23" s="3"/>
      <c r="QOE23" s="3"/>
      <c r="QOF23" s="3"/>
      <c r="QOG23" s="3"/>
      <c r="QOH23" s="3"/>
      <c r="QOI23" s="3"/>
      <c r="QOJ23" s="3"/>
      <c r="QOK23" s="3"/>
      <c r="QOL23" s="3"/>
      <c r="QOM23" s="3"/>
      <c r="QON23" s="3"/>
      <c r="QOO23" s="3"/>
      <c r="QOP23" s="3"/>
      <c r="QOQ23" s="3"/>
      <c r="QOR23" s="3"/>
      <c r="QOS23" s="3"/>
      <c r="QOT23" s="3"/>
      <c r="QOU23" s="3"/>
      <c r="QOV23" s="3"/>
      <c r="QOW23" s="3"/>
      <c r="QOX23" s="3"/>
      <c r="QOY23" s="3"/>
      <c r="QOZ23" s="3"/>
      <c r="QPA23" s="3"/>
      <c r="QPB23" s="3"/>
      <c r="QPC23" s="3"/>
      <c r="QPD23" s="3"/>
      <c r="QPE23" s="3"/>
      <c r="QPF23" s="3"/>
      <c r="QPG23" s="3"/>
      <c r="QPH23" s="3"/>
      <c r="QPI23" s="3"/>
      <c r="QPJ23" s="3"/>
      <c r="QPK23" s="3"/>
      <c r="QPL23" s="3"/>
      <c r="QPM23" s="3"/>
      <c r="QPN23" s="3"/>
      <c r="QPO23" s="3"/>
      <c r="QPP23" s="3"/>
      <c r="QPQ23" s="3"/>
      <c r="QPR23" s="3"/>
      <c r="QPS23" s="3"/>
      <c r="QPT23" s="3"/>
      <c r="QPU23" s="3"/>
      <c r="QPV23" s="3"/>
      <c r="QPW23" s="3"/>
      <c r="QPX23" s="3"/>
      <c r="QPY23" s="3"/>
      <c r="QPZ23" s="3"/>
      <c r="QQA23" s="3"/>
      <c r="QQB23" s="3"/>
      <c r="QQC23" s="3"/>
      <c r="QQD23" s="3"/>
      <c r="QQE23" s="3"/>
      <c r="QQF23" s="3"/>
      <c r="QQG23" s="3"/>
      <c r="QQH23" s="3"/>
      <c r="QQI23" s="3"/>
      <c r="QQJ23" s="3"/>
      <c r="QQK23" s="3"/>
      <c r="QQL23" s="3"/>
      <c r="QQM23" s="3"/>
      <c r="QQN23" s="3"/>
      <c r="QQO23" s="3"/>
      <c r="QQP23" s="3"/>
      <c r="QQQ23" s="3"/>
      <c r="QQR23" s="3"/>
      <c r="QQS23" s="3"/>
      <c r="QQT23" s="3"/>
      <c r="QQU23" s="3"/>
      <c r="QQV23" s="3"/>
      <c r="QQW23" s="3"/>
      <c r="QQX23" s="3"/>
      <c r="QQY23" s="3"/>
      <c r="QQZ23" s="3"/>
      <c r="QRA23" s="3"/>
      <c r="QRB23" s="3"/>
      <c r="QRC23" s="3"/>
      <c r="QRD23" s="3"/>
      <c r="QRE23" s="3"/>
      <c r="QRF23" s="3"/>
      <c r="QRG23" s="3"/>
      <c r="QRH23" s="3"/>
      <c r="QRI23" s="3"/>
      <c r="QRJ23" s="3"/>
      <c r="QRK23" s="3"/>
      <c r="QRL23" s="3"/>
      <c r="QRM23" s="3"/>
      <c r="QRN23" s="3"/>
      <c r="QRO23" s="3"/>
      <c r="QRP23" s="3"/>
      <c r="QRQ23" s="3"/>
      <c r="QRR23" s="3"/>
      <c r="QRS23" s="3"/>
      <c r="QRT23" s="3"/>
      <c r="QRU23" s="3"/>
      <c r="QRV23" s="3"/>
      <c r="QRW23" s="3"/>
      <c r="QRX23" s="3"/>
      <c r="QRY23" s="3"/>
      <c r="QRZ23" s="3"/>
      <c r="QSA23" s="3"/>
      <c r="QSB23" s="3"/>
      <c r="QSC23" s="3"/>
      <c r="QSD23" s="3"/>
      <c r="QSE23" s="3"/>
      <c r="QSF23" s="3"/>
      <c r="QSG23" s="3"/>
      <c r="QSH23" s="3"/>
      <c r="QSI23" s="3"/>
      <c r="QSJ23" s="3"/>
      <c r="QSK23" s="3"/>
      <c r="QSL23" s="3"/>
      <c r="QSM23" s="3"/>
      <c r="QSN23" s="3"/>
      <c r="QSO23" s="3"/>
      <c r="QSP23" s="3"/>
      <c r="QSQ23" s="3"/>
      <c r="QSR23" s="3"/>
      <c r="QSS23" s="3"/>
      <c r="QST23" s="3"/>
      <c r="QSU23" s="3"/>
      <c r="QSV23" s="3"/>
      <c r="QSW23" s="3"/>
      <c r="QSX23" s="3"/>
      <c r="QSY23" s="3"/>
      <c r="QSZ23" s="3"/>
      <c r="QTA23" s="3"/>
      <c r="QTB23" s="3"/>
      <c r="QTC23" s="3"/>
      <c r="QTD23" s="3"/>
      <c r="QTE23" s="3"/>
      <c r="QTF23" s="3"/>
      <c r="QTG23" s="3"/>
      <c r="QTH23" s="3"/>
      <c r="QTI23" s="3"/>
      <c r="QTJ23" s="3"/>
      <c r="QTK23" s="3"/>
      <c r="QTL23" s="3"/>
      <c r="QTM23" s="3"/>
      <c r="QTN23" s="3"/>
      <c r="QTO23" s="3"/>
      <c r="QTP23" s="3"/>
      <c r="QTQ23" s="3"/>
      <c r="QTR23" s="3"/>
      <c r="QTS23" s="3"/>
      <c r="QTT23" s="3"/>
      <c r="QTU23" s="3"/>
      <c r="QTV23" s="3"/>
      <c r="QTW23" s="3"/>
      <c r="QTX23" s="3"/>
      <c r="QTY23" s="3"/>
      <c r="QTZ23" s="3"/>
      <c r="QUA23" s="3"/>
      <c r="QUB23" s="3"/>
      <c r="QUC23" s="3"/>
      <c r="QUD23" s="3"/>
      <c r="QUE23" s="3"/>
      <c r="QUF23" s="3"/>
      <c r="QUG23" s="3"/>
      <c r="QUH23" s="3"/>
      <c r="QUI23" s="3"/>
      <c r="QUJ23" s="3"/>
      <c r="QUK23" s="3"/>
      <c r="QUL23" s="3"/>
      <c r="QUM23" s="3"/>
      <c r="QUN23" s="3"/>
      <c r="QUO23" s="3"/>
      <c r="QUP23" s="3"/>
      <c r="QUQ23" s="3"/>
      <c r="QUR23" s="3"/>
      <c r="QUS23" s="3"/>
      <c r="QUT23" s="3"/>
      <c r="QUU23" s="3"/>
      <c r="QUV23" s="3"/>
      <c r="QUW23" s="3"/>
      <c r="QUX23" s="3"/>
      <c r="QUY23" s="3"/>
      <c r="QUZ23" s="3"/>
      <c r="QVA23" s="3"/>
      <c r="QVB23" s="3"/>
      <c r="QVC23" s="3"/>
      <c r="QVD23" s="3"/>
      <c r="QVE23" s="3"/>
      <c r="QVF23" s="3"/>
      <c r="QVG23" s="3"/>
      <c r="QVH23" s="3"/>
      <c r="QVI23" s="3"/>
      <c r="QVJ23" s="3"/>
      <c r="QVK23" s="3"/>
      <c r="QVL23" s="3"/>
      <c r="QVM23" s="3"/>
      <c r="QVN23" s="3"/>
      <c r="QVO23" s="3"/>
      <c r="QVP23" s="3"/>
      <c r="QVQ23" s="3"/>
      <c r="QVR23" s="3"/>
      <c r="QVS23" s="3"/>
      <c r="QVT23" s="3"/>
      <c r="QVU23" s="3"/>
      <c r="QVV23" s="3"/>
      <c r="QVW23" s="3"/>
      <c r="QVX23" s="3"/>
      <c r="QVY23" s="3"/>
      <c r="QVZ23" s="3"/>
      <c r="QWA23" s="3"/>
      <c r="QWB23" s="3"/>
      <c r="QWC23" s="3"/>
      <c r="QWD23" s="3"/>
      <c r="QWE23" s="3"/>
      <c r="QWF23" s="3"/>
      <c r="QWG23" s="3"/>
      <c r="QWH23" s="3"/>
      <c r="QWI23" s="3"/>
      <c r="QWJ23" s="3"/>
      <c r="QWK23" s="3"/>
      <c r="QWL23" s="3"/>
      <c r="QWM23" s="3"/>
      <c r="QWN23" s="3"/>
      <c r="QWO23" s="3"/>
      <c r="QWP23" s="3"/>
      <c r="QWQ23" s="3"/>
      <c r="QWR23" s="3"/>
      <c r="QWS23" s="3"/>
      <c r="QWT23" s="3"/>
      <c r="QWU23" s="3"/>
      <c r="QWV23" s="3"/>
      <c r="QWW23" s="3"/>
      <c r="QWX23" s="3"/>
      <c r="QWY23" s="3"/>
      <c r="QWZ23" s="3"/>
      <c r="QXA23" s="3"/>
      <c r="QXB23" s="3"/>
      <c r="QXC23" s="3"/>
      <c r="QXD23" s="3"/>
      <c r="QXE23" s="3"/>
      <c r="QXF23" s="3"/>
      <c r="QXG23" s="3"/>
      <c r="QXH23" s="3"/>
      <c r="QXI23" s="3"/>
      <c r="QXJ23" s="3"/>
      <c r="QXK23" s="3"/>
      <c r="QXL23" s="3"/>
      <c r="QXM23" s="3"/>
      <c r="QXN23" s="3"/>
      <c r="QXO23" s="3"/>
      <c r="QXP23" s="3"/>
      <c r="QXQ23" s="3"/>
      <c r="QXR23" s="3"/>
      <c r="QXS23" s="3"/>
      <c r="QXT23" s="3"/>
      <c r="QXU23" s="3"/>
      <c r="QXV23" s="3"/>
      <c r="QXW23" s="3"/>
      <c r="QXX23" s="3"/>
      <c r="QXY23" s="3"/>
      <c r="QXZ23" s="3"/>
      <c r="QYA23" s="3"/>
      <c r="QYB23" s="3"/>
      <c r="QYC23" s="3"/>
      <c r="QYD23" s="3"/>
      <c r="QYE23" s="3"/>
      <c r="QYF23" s="3"/>
      <c r="QYG23" s="3"/>
      <c r="QYH23" s="3"/>
      <c r="QYI23" s="3"/>
      <c r="QYJ23" s="3"/>
      <c r="QYK23" s="3"/>
      <c r="QYL23" s="3"/>
      <c r="QYM23" s="3"/>
      <c r="QYN23" s="3"/>
      <c r="QYO23" s="3"/>
      <c r="QYP23" s="3"/>
      <c r="QYQ23" s="3"/>
      <c r="QYR23" s="3"/>
      <c r="QYS23" s="3"/>
      <c r="QYT23" s="3"/>
      <c r="QYU23" s="3"/>
      <c r="QYV23" s="3"/>
      <c r="QYW23" s="3"/>
      <c r="QYX23" s="3"/>
      <c r="QYY23" s="3"/>
      <c r="QYZ23" s="3"/>
      <c r="QZA23" s="3"/>
      <c r="QZB23" s="3"/>
      <c r="QZC23" s="3"/>
      <c r="QZD23" s="3"/>
      <c r="QZE23" s="3"/>
      <c r="QZF23" s="3"/>
      <c r="QZG23" s="3"/>
      <c r="QZH23" s="3"/>
      <c r="QZI23" s="3"/>
      <c r="QZJ23" s="3"/>
      <c r="QZK23" s="3"/>
      <c r="QZL23" s="3"/>
      <c r="QZM23" s="3"/>
      <c r="QZN23" s="3"/>
      <c r="QZO23" s="3"/>
      <c r="QZP23" s="3"/>
      <c r="QZQ23" s="3"/>
      <c r="QZR23" s="3"/>
      <c r="QZS23" s="3"/>
      <c r="QZT23" s="3"/>
      <c r="QZU23" s="3"/>
      <c r="QZV23" s="3"/>
      <c r="QZW23" s="3"/>
      <c r="QZX23" s="3"/>
      <c r="QZY23" s="3"/>
      <c r="QZZ23" s="3"/>
      <c r="RAA23" s="3"/>
      <c r="RAB23" s="3"/>
      <c r="RAC23" s="3"/>
      <c r="RAD23" s="3"/>
      <c r="RAE23" s="3"/>
      <c r="RAF23" s="3"/>
      <c r="RAG23" s="3"/>
      <c r="RAH23" s="3"/>
      <c r="RAI23" s="3"/>
      <c r="RAJ23" s="3"/>
      <c r="RAK23" s="3"/>
      <c r="RAL23" s="3"/>
      <c r="RAM23" s="3"/>
      <c r="RAN23" s="3"/>
      <c r="RAO23" s="3"/>
      <c r="RAP23" s="3"/>
      <c r="RAQ23" s="3"/>
      <c r="RAR23" s="3"/>
      <c r="RAS23" s="3"/>
      <c r="RAT23" s="3"/>
      <c r="RAU23" s="3"/>
      <c r="RAV23" s="3"/>
      <c r="RAW23" s="3"/>
      <c r="RAX23" s="3"/>
      <c r="RAY23" s="3"/>
      <c r="RAZ23" s="3"/>
      <c r="RBA23" s="3"/>
      <c r="RBB23" s="3"/>
      <c r="RBC23" s="3"/>
      <c r="RBD23" s="3"/>
      <c r="RBE23" s="3"/>
      <c r="RBF23" s="3"/>
      <c r="RBG23" s="3"/>
      <c r="RBH23" s="3"/>
      <c r="RBI23" s="3"/>
      <c r="RBJ23" s="3"/>
      <c r="RBK23" s="3"/>
      <c r="RBL23" s="3"/>
      <c r="RBM23" s="3"/>
      <c r="RBN23" s="3"/>
      <c r="RBO23" s="3"/>
      <c r="RBP23" s="3"/>
      <c r="RBQ23" s="3"/>
      <c r="RBR23" s="3"/>
      <c r="RBS23" s="3"/>
      <c r="RBT23" s="3"/>
      <c r="RBU23" s="3"/>
      <c r="RBV23" s="3"/>
      <c r="RBW23" s="3"/>
      <c r="RBX23" s="3"/>
      <c r="RBY23" s="3"/>
      <c r="RBZ23" s="3"/>
      <c r="RCA23" s="3"/>
      <c r="RCB23" s="3"/>
      <c r="RCC23" s="3"/>
      <c r="RCD23" s="3"/>
      <c r="RCE23" s="3"/>
      <c r="RCF23" s="3"/>
      <c r="RCG23" s="3"/>
      <c r="RCH23" s="3"/>
      <c r="RCI23" s="3"/>
      <c r="RCJ23" s="3"/>
      <c r="RCK23" s="3"/>
      <c r="RCL23" s="3"/>
      <c r="RCM23" s="3"/>
      <c r="RCN23" s="3"/>
      <c r="RCO23" s="3"/>
      <c r="RCP23" s="3"/>
      <c r="RCQ23" s="3"/>
      <c r="RCR23" s="3"/>
      <c r="RCS23" s="3"/>
      <c r="RCT23" s="3"/>
      <c r="RCU23" s="3"/>
      <c r="RCV23" s="3"/>
      <c r="RCW23" s="3"/>
      <c r="RCX23" s="3"/>
      <c r="RCY23" s="3"/>
      <c r="RCZ23" s="3"/>
      <c r="RDA23" s="3"/>
      <c r="RDB23" s="3"/>
      <c r="RDC23" s="3"/>
      <c r="RDD23" s="3"/>
      <c r="RDE23" s="3"/>
      <c r="RDF23" s="3"/>
      <c r="RDG23" s="3"/>
      <c r="RDH23" s="3"/>
      <c r="RDI23" s="3"/>
      <c r="RDJ23" s="3"/>
      <c r="RDK23" s="3"/>
      <c r="RDL23" s="3"/>
      <c r="RDM23" s="3"/>
      <c r="RDN23" s="3"/>
      <c r="RDO23" s="3"/>
      <c r="RDP23" s="3"/>
      <c r="RDQ23" s="3"/>
      <c r="RDR23" s="3"/>
      <c r="RDS23" s="3"/>
      <c r="RDT23" s="3"/>
      <c r="RDU23" s="3"/>
      <c r="RDV23" s="3"/>
      <c r="RDW23" s="3"/>
      <c r="RDX23" s="3"/>
      <c r="RDY23" s="3"/>
      <c r="RDZ23" s="3"/>
      <c r="REA23" s="3"/>
      <c r="REB23" s="3"/>
      <c r="REC23" s="3"/>
      <c r="RED23" s="3"/>
      <c r="REE23" s="3"/>
      <c r="REF23" s="3"/>
      <c r="REG23" s="3"/>
      <c r="REH23" s="3"/>
      <c r="REI23" s="3"/>
      <c r="REJ23" s="3"/>
      <c r="REK23" s="3"/>
      <c r="REL23" s="3"/>
      <c r="REM23" s="3"/>
      <c r="REN23" s="3"/>
      <c r="REO23" s="3"/>
      <c r="REP23" s="3"/>
      <c r="REQ23" s="3"/>
      <c r="RER23" s="3"/>
      <c r="RES23" s="3"/>
      <c r="RET23" s="3"/>
      <c r="REU23" s="3"/>
      <c r="REV23" s="3"/>
      <c r="REW23" s="3"/>
      <c r="REX23" s="3"/>
      <c r="REY23" s="3"/>
      <c r="REZ23" s="3"/>
      <c r="RFA23" s="3"/>
      <c r="RFB23" s="3"/>
      <c r="RFC23" s="3"/>
      <c r="RFD23" s="3"/>
      <c r="RFE23" s="3"/>
      <c r="RFF23" s="3"/>
      <c r="RFG23" s="3"/>
      <c r="RFH23" s="3"/>
      <c r="RFI23" s="3"/>
      <c r="RFJ23" s="3"/>
      <c r="RFK23" s="3"/>
      <c r="RFL23" s="3"/>
      <c r="RFM23" s="3"/>
      <c r="RFN23" s="3"/>
      <c r="RFO23" s="3"/>
      <c r="RFP23" s="3"/>
      <c r="RFQ23" s="3"/>
      <c r="RFR23" s="3"/>
      <c r="RFS23" s="3"/>
      <c r="RFT23" s="3"/>
      <c r="RFU23" s="3"/>
      <c r="RFV23" s="3"/>
      <c r="RFW23" s="3"/>
      <c r="RFX23" s="3"/>
      <c r="RFY23" s="3"/>
      <c r="RFZ23" s="3"/>
      <c r="RGA23" s="3"/>
      <c r="RGB23" s="3"/>
      <c r="RGC23" s="3"/>
      <c r="RGD23" s="3"/>
      <c r="RGE23" s="3"/>
      <c r="RGF23" s="3"/>
      <c r="RGG23" s="3"/>
      <c r="RGH23" s="3"/>
      <c r="RGI23" s="3"/>
      <c r="RGJ23" s="3"/>
      <c r="RGK23" s="3"/>
      <c r="RGL23" s="3"/>
      <c r="RGM23" s="3"/>
      <c r="RGN23" s="3"/>
      <c r="RGO23" s="3"/>
      <c r="RGP23" s="3"/>
      <c r="RGQ23" s="3"/>
      <c r="RGR23" s="3"/>
      <c r="RGS23" s="3"/>
      <c r="RGT23" s="3"/>
      <c r="RGU23" s="3"/>
      <c r="RGV23" s="3"/>
      <c r="RGW23" s="3"/>
      <c r="RGX23" s="3"/>
      <c r="RGY23" s="3"/>
      <c r="RGZ23" s="3"/>
      <c r="RHA23" s="3"/>
      <c r="RHB23" s="3"/>
      <c r="RHC23" s="3"/>
      <c r="RHD23" s="3"/>
      <c r="RHE23" s="3"/>
      <c r="RHF23" s="3"/>
      <c r="RHG23" s="3"/>
      <c r="RHH23" s="3"/>
      <c r="RHI23" s="3"/>
      <c r="RHJ23" s="3"/>
      <c r="RHK23" s="3"/>
      <c r="RHL23" s="3"/>
      <c r="RHM23" s="3"/>
      <c r="RHN23" s="3"/>
      <c r="RHO23" s="3"/>
      <c r="RHP23" s="3"/>
      <c r="RHQ23" s="3"/>
      <c r="RHR23" s="3"/>
      <c r="RHS23" s="3"/>
      <c r="RHT23" s="3"/>
      <c r="RHU23" s="3"/>
      <c r="RHV23" s="3"/>
      <c r="RHW23" s="3"/>
      <c r="RHX23" s="3"/>
      <c r="RHY23" s="3"/>
      <c r="RHZ23" s="3"/>
      <c r="RIA23" s="3"/>
      <c r="RIB23" s="3"/>
      <c r="RIC23" s="3"/>
      <c r="RID23" s="3"/>
      <c r="RIE23" s="3"/>
      <c r="RIF23" s="3"/>
      <c r="RIG23" s="3"/>
      <c r="RIH23" s="3"/>
      <c r="RII23" s="3"/>
      <c r="RIJ23" s="3"/>
      <c r="RIK23" s="3"/>
      <c r="RIL23" s="3"/>
      <c r="RIM23" s="3"/>
      <c r="RIN23" s="3"/>
      <c r="RIO23" s="3"/>
      <c r="RIP23" s="3"/>
      <c r="RIQ23" s="3"/>
      <c r="RIR23" s="3"/>
      <c r="RIS23" s="3"/>
      <c r="RIT23" s="3"/>
      <c r="RIU23" s="3"/>
      <c r="RIV23" s="3"/>
      <c r="RIW23" s="3"/>
      <c r="RIX23" s="3"/>
      <c r="RIY23" s="3"/>
      <c r="RIZ23" s="3"/>
      <c r="RJA23" s="3"/>
      <c r="RJB23" s="3"/>
      <c r="RJC23" s="3"/>
      <c r="RJD23" s="3"/>
      <c r="RJE23" s="3"/>
      <c r="RJF23" s="3"/>
      <c r="RJG23" s="3"/>
      <c r="RJH23" s="3"/>
      <c r="RJI23" s="3"/>
      <c r="RJJ23" s="3"/>
      <c r="RJK23" s="3"/>
      <c r="RJL23" s="3"/>
      <c r="RJM23" s="3"/>
      <c r="RJN23" s="3"/>
      <c r="RJO23" s="3"/>
      <c r="RJP23" s="3"/>
      <c r="RJQ23" s="3"/>
      <c r="RJR23" s="3"/>
      <c r="RJS23" s="3"/>
      <c r="RJT23" s="3"/>
      <c r="RJU23" s="3"/>
      <c r="RJV23" s="3"/>
      <c r="RJW23" s="3"/>
      <c r="RJX23" s="3"/>
      <c r="RJY23" s="3"/>
      <c r="RJZ23" s="3"/>
      <c r="RKA23" s="3"/>
      <c r="RKB23" s="3"/>
      <c r="RKC23" s="3"/>
      <c r="RKD23" s="3"/>
      <c r="RKE23" s="3"/>
      <c r="RKF23" s="3"/>
      <c r="RKG23" s="3"/>
      <c r="RKH23" s="3"/>
      <c r="RKI23" s="3"/>
      <c r="RKJ23" s="3"/>
      <c r="RKK23" s="3"/>
      <c r="RKL23" s="3"/>
      <c r="RKM23" s="3"/>
      <c r="RKN23" s="3"/>
      <c r="RKO23" s="3"/>
      <c r="RKP23" s="3"/>
      <c r="RKQ23" s="3"/>
      <c r="RKR23" s="3"/>
      <c r="RKS23" s="3"/>
      <c r="RKT23" s="3"/>
      <c r="RKU23" s="3"/>
      <c r="RKV23" s="3"/>
      <c r="RKW23" s="3"/>
      <c r="RKX23" s="3"/>
      <c r="RKY23" s="3"/>
      <c r="RKZ23" s="3"/>
      <c r="RLA23" s="3"/>
      <c r="RLB23" s="3"/>
      <c r="RLC23" s="3"/>
      <c r="RLD23" s="3"/>
      <c r="RLE23" s="3"/>
      <c r="RLF23" s="3"/>
      <c r="RLG23" s="3"/>
      <c r="RLH23" s="3"/>
      <c r="RLI23" s="3"/>
      <c r="RLJ23" s="3"/>
      <c r="RLK23" s="3"/>
      <c r="RLL23" s="3"/>
      <c r="RLM23" s="3"/>
      <c r="RLN23" s="3"/>
      <c r="RLO23" s="3"/>
      <c r="RLP23" s="3"/>
      <c r="RLQ23" s="3"/>
      <c r="RLR23" s="3"/>
      <c r="RLS23" s="3"/>
      <c r="RLT23" s="3"/>
      <c r="RLU23" s="3"/>
      <c r="RLV23" s="3"/>
      <c r="RLW23" s="3"/>
      <c r="RLX23" s="3"/>
      <c r="RLY23" s="3"/>
      <c r="RLZ23" s="3"/>
      <c r="RMA23" s="3"/>
      <c r="RMB23" s="3"/>
      <c r="RMC23" s="3"/>
      <c r="RMD23" s="3"/>
      <c r="RME23" s="3"/>
      <c r="RMF23" s="3"/>
      <c r="RMG23" s="3"/>
      <c r="RMH23" s="3"/>
      <c r="RMI23" s="3"/>
      <c r="RMJ23" s="3"/>
      <c r="RMK23" s="3"/>
      <c r="RML23" s="3"/>
      <c r="RMM23" s="3"/>
      <c r="RMN23" s="3"/>
      <c r="RMO23" s="3"/>
      <c r="RMP23" s="3"/>
      <c r="RMQ23" s="3"/>
      <c r="RMR23" s="3"/>
      <c r="RMS23" s="3"/>
      <c r="RMT23" s="3"/>
      <c r="RMU23" s="3"/>
      <c r="RMV23" s="3"/>
      <c r="RMW23" s="3"/>
      <c r="RMX23" s="3"/>
      <c r="RMY23" s="3"/>
      <c r="RMZ23" s="3"/>
      <c r="RNA23" s="3"/>
      <c r="RNB23" s="3"/>
      <c r="RNC23" s="3"/>
      <c r="RND23" s="3"/>
      <c r="RNE23" s="3"/>
      <c r="RNF23" s="3"/>
      <c r="RNG23" s="3"/>
      <c r="RNH23" s="3"/>
      <c r="RNI23" s="3"/>
      <c r="RNJ23" s="3"/>
      <c r="RNK23" s="3"/>
      <c r="RNL23" s="3"/>
      <c r="RNM23" s="3"/>
      <c r="RNN23" s="3"/>
      <c r="RNO23" s="3"/>
      <c r="RNP23" s="3"/>
      <c r="RNQ23" s="3"/>
      <c r="RNR23" s="3"/>
      <c r="RNS23" s="3"/>
      <c r="RNT23" s="3"/>
      <c r="RNU23" s="3"/>
      <c r="RNV23" s="3"/>
      <c r="RNW23" s="3"/>
      <c r="RNX23" s="3"/>
      <c r="RNY23" s="3"/>
      <c r="RNZ23" s="3"/>
      <c r="ROA23" s="3"/>
      <c r="ROB23" s="3"/>
      <c r="ROC23" s="3"/>
      <c r="ROD23" s="3"/>
      <c r="ROE23" s="3"/>
      <c r="ROF23" s="3"/>
      <c r="ROG23" s="3"/>
      <c r="ROH23" s="3"/>
      <c r="ROI23" s="3"/>
      <c r="ROJ23" s="3"/>
      <c r="ROK23" s="3"/>
      <c r="ROL23" s="3"/>
      <c r="ROM23" s="3"/>
      <c r="RON23" s="3"/>
      <c r="ROO23" s="3"/>
      <c r="ROP23" s="3"/>
      <c r="ROQ23" s="3"/>
      <c r="ROR23" s="3"/>
      <c r="ROS23" s="3"/>
      <c r="ROT23" s="3"/>
      <c r="ROU23" s="3"/>
      <c r="ROV23" s="3"/>
      <c r="ROW23" s="3"/>
      <c r="ROX23" s="3"/>
      <c r="ROY23" s="3"/>
      <c r="ROZ23" s="3"/>
      <c r="RPA23" s="3"/>
      <c r="RPB23" s="3"/>
      <c r="RPC23" s="3"/>
      <c r="RPD23" s="3"/>
      <c r="RPE23" s="3"/>
      <c r="RPF23" s="3"/>
      <c r="RPG23" s="3"/>
      <c r="RPH23" s="3"/>
      <c r="RPI23" s="3"/>
      <c r="RPJ23" s="3"/>
      <c r="RPK23" s="3"/>
      <c r="RPL23" s="3"/>
      <c r="RPM23" s="3"/>
      <c r="RPN23" s="3"/>
      <c r="RPO23" s="3"/>
      <c r="RPP23" s="3"/>
      <c r="RPQ23" s="3"/>
      <c r="RPR23" s="3"/>
      <c r="RPS23" s="3"/>
      <c r="RPT23" s="3"/>
      <c r="RPU23" s="3"/>
      <c r="RPV23" s="3"/>
      <c r="RPW23" s="3"/>
      <c r="RPX23" s="3"/>
      <c r="RPY23" s="3"/>
      <c r="RPZ23" s="3"/>
      <c r="RQA23" s="3"/>
      <c r="RQB23" s="3"/>
      <c r="RQC23" s="3"/>
      <c r="RQD23" s="3"/>
      <c r="RQE23" s="3"/>
      <c r="RQF23" s="3"/>
      <c r="RQG23" s="3"/>
      <c r="RQH23" s="3"/>
      <c r="RQI23" s="3"/>
      <c r="RQJ23" s="3"/>
      <c r="RQK23" s="3"/>
      <c r="RQL23" s="3"/>
      <c r="RQM23" s="3"/>
      <c r="RQN23" s="3"/>
      <c r="RQO23" s="3"/>
      <c r="RQP23" s="3"/>
      <c r="RQQ23" s="3"/>
      <c r="RQR23" s="3"/>
      <c r="RQS23" s="3"/>
      <c r="RQT23" s="3"/>
      <c r="RQU23" s="3"/>
      <c r="RQV23" s="3"/>
      <c r="RQW23" s="3"/>
      <c r="RQX23" s="3"/>
      <c r="RQY23" s="3"/>
      <c r="RQZ23" s="3"/>
      <c r="RRA23" s="3"/>
      <c r="RRB23" s="3"/>
      <c r="RRC23" s="3"/>
      <c r="RRD23" s="3"/>
      <c r="RRE23" s="3"/>
      <c r="RRF23" s="3"/>
      <c r="RRG23" s="3"/>
      <c r="RRH23" s="3"/>
      <c r="RRI23" s="3"/>
      <c r="RRJ23" s="3"/>
      <c r="RRK23" s="3"/>
      <c r="RRL23" s="3"/>
      <c r="RRM23" s="3"/>
      <c r="RRN23" s="3"/>
      <c r="RRO23" s="3"/>
      <c r="RRP23" s="3"/>
      <c r="RRQ23" s="3"/>
      <c r="RRR23" s="3"/>
      <c r="RRS23" s="3"/>
      <c r="RRT23" s="3"/>
      <c r="RRU23" s="3"/>
      <c r="RRV23" s="3"/>
      <c r="RRW23" s="3"/>
      <c r="RRX23" s="3"/>
      <c r="RRY23" s="3"/>
      <c r="RRZ23" s="3"/>
      <c r="RSA23" s="3"/>
      <c r="RSB23" s="3"/>
      <c r="RSC23" s="3"/>
      <c r="RSD23" s="3"/>
      <c r="RSE23" s="3"/>
      <c r="RSF23" s="3"/>
      <c r="RSG23" s="3"/>
      <c r="RSH23" s="3"/>
      <c r="RSI23" s="3"/>
      <c r="RSJ23" s="3"/>
      <c r="RSK23" s="3"/>
      <c r="RSL23" s="3"/>
      <c r="RSM23" s="3"/>
      <c r="RSN23" s="3"/>
      <c r="RSO23" s="3"/>
      <c r="RSP23" s="3"/>
      <c r="RSQ23" s="3"/>
      <c r="RSR23" s="3"/>
      <c r="RSS23" s="3"/>
      <c r="RST23" s="3"/>
      <c r="RSU23" s="3"/>
      <c r="RSV23" s="3"/>
      <c r="RSW23" s="3"/>
      <c r="RSX23" s="3"/>
      <c r="RSY23" s="3"/>
      <c r="RSZ23" s="3"/>
      <c r="RTA23" s="3"/>
      <c r="RTB23" s="3"/>
      <c r="RTC23" s="3"/>
      <c r="RTD23" s="3"/>
      <c r="RTE23" s="3"/>
      <c r="RTF23" s="3"/>
      <c r="RTG23" s="3"/>
      <c r="RTH23" s="3"/>
      <c r="RTI23" s="3"/>
      <c r="RTJ23" s="3"/>
      <c r="RTK23" s="3"/>
      <c r="RTL23" s="3"/>
      <c r="RTM23" s="3"/>
      <c r="RTN23" s="3"/>
      <c r="RTO23" s="3"/>
      <c r="RTP23" s="3"/>
      <c r="RTQ23" s="3"/>
      <c r="RTR23" s="3"/>
      <c r="RTS23" s="3"/>
      <c r="RTT23" s="3"/>
      <c r="RTU23" s="3"/>
      <c r="RTV23" s="3"/>
      <c r="RTW23" s="3"/>
      <c r="RTX23" s="3"/>
      <c r="RTY23" s="3"/>
      <c r="RTZ23" s="3"/>
      <c r="RUA23" s="3"/>
      <c r="RUB23" s="3"/>
      <c r="RUC23" s="3"/>
      <c r="RUD23" s="3"/>
      <c r="RUE23" s="3"/>
      <c r="RUF23" s="3"/>
      <c r="RUG23" s="3"/>
      <c r="RUH23" s="3"/>
      <c r="RUI23" s="3"/>
      <c r="RUJ23" s="3"/>
      <c r="RUK23" s="3"/>
      <c r="RUL23" s="3"/>
      <c r="RUM23" s="3"/>
      <c r="RUN23" s="3"/>
      <c r="RUO23" s="3"/>
      <c r="RUP23" s="3"/>
      <c r="RUQ23" s="3"/>
      <c r="RUR23" s="3"/>
      <c r="RUS23" s="3"/>
      <c r="RUT23" s="3"/>
      <c r="RUU23" s="3"/>
      <c r="RUV23" s="3"/>
      <c r="RUW23" s="3"/>
      <c r="RUX23" s="3"/>
      <c r="RUY23" s="3"/>
      <c r="RUZ23" s="3"/>
      <c r="RVA23" s="3"/>
      <c r="RVB23" s="3"/>
      <c r="RVC23" s="3"/>
      <c r="RVD23" s="3"/>
      <c r="RVE23" s="3"/>
      <c r="RVF23" s="3"/>
      <c r="RVG23" s="3"/>
      <c r="RVH23" s="3"/>
      <c r="RVI23" s="3"/>
      <c r="RVJ23" s="3"/>
      <c r="RVK23" s="3"/>
      <c r="RVL23" s="3"/>
      <c r="RVM23" s="3"/>
      <c r="RVN23" s="3"/>
      <c r="RVO23" s="3"/>
      <c r="RVP23" s="3"/>
      <c r="RVQ23" s="3"/>
      <c r="RVR23" s="3"/>
      <c r="RVS23" s="3"/>
      <c r="RVT23" s="3"/>
      <c r="RVU23" s="3"/>
      <c r="RVV23" s="3"/>
      <c r="RVW23" s="3"/>
      <c r="RVX23" s="3"/>
      <c r="RVY23" s="3"/>
      <c r="RVZ23" s="3"/>
      <c r="RWA23" s="3"/>
      <c r="RWB23" s="3"/>
      <c r="RWC23" s="3"/>
      <c r="RWD23" s="3"/>
      <c r="RWE23" s="3"/>
      <c r="RWF23" s="3"/>
      <c r="RWG23" s="3"/>
      <c r="RWH23" s="3"/>
      <c r="RWI23" s="3"/>
      <c r="RWJ23" s="3"/>
      <c r="RWK23" s="3"/>
      <c r="RWL23" s="3"/>
      <c r="RWM23" s="3"/>
      <c r="RWN23" s="3"/>
      <c r="RWO23" s="3"/>
      <c r="RWP23" s="3"/>
      <c r="RWQ23" s="3"/>
      <c r="RWR23" s="3"/>
      <c r="RWS23" s="3"/>
      <c r="RWT23" s="3"/>
      <c r="RWU23" s="3"/>
      <c r="RWV23" s="3"/>
      <c r="RWW23" s="3"/>
      <c r="RWX23" s="3"/>
      <c r="RWY23" s="3"/>
      <c r="RWZ23" s="3"/>
      <c r="RXA23" s="3"/>
      <c r="RXB23" s="3"/>
      <c r="RXC23" s="3"/>
      <c r="RXD23" s="3"/>
      <c r="RXE23" s="3"/>
      <c r="RXF23" s="3"/>
      <c r="RXG23" s="3"/>
      <c r="RXH23" s="3"/>
      <c r="RXI23" s="3"/>
      <c r="RXJ23" s="3"/>
      <c r="RXK23" s="3"/>
      <c r="RXL23" s="3"/>
      <c r="RXM23" s="3"/>
      <c r="RXN23" s="3"/>
      <c r="RXO23" s="3"/>
      <c r="RXP23" s="3"/>
      <c r="RXQ23" s="3"/>
      <c r="RXR23" s="3"/>
      <c r="RXS23" s="3"/>
      <c r="RXT23" s="3"/>
      <c r="RXU23" s="3"/>
      <c r="RXV23" s="3"/>
      <c r="RXW23" s="3"/>
      <c r="RXX23" s="3"/>
      <c r="RXY23" s="3"/>
      <c r="RXZ23" s="3"/>
      <c r="RYA23" s="3"/>
      <c r="RYB23" s="3"/>
      <c r="RYC23" s="3"/>
      <c r="RYD23" s="3"/>
      <c r="RYE23" s="3"/>
      <c r="RYF23" s="3"/>
      <c r="RYG23" s="3"/>
      <c r="RYH23" s="3"/>
      <c r="RYI23" s="3"/>
      <c r="RYJ23" s="3"/>
      <c r="RYK23" s="3"/>
      <c r="RYL23" s="3"/>
      <c r="RYM23" s="3"/>
      <c r="RYN23" s="3"/>
      <c r="RYO23" s="3"/>
      <c r="RYP23" s="3"/>
      <c r="RYQ23" s="3"/>
      <c r="RYR23" s="3"/>
      <c r="RYS23" s="3"/>
      <c r="RYT23" s="3"/>
      <c r="RYU23" s="3"/>
      <c r="RYV23" s="3"/>
      <c r="RYW23" s="3"/>
      <c r="RYX23" s="3"/>
      <c r="RYY23" s="3"/>
      <c r="RYZ23" s="3"/>
      <c r="RZA23" s="3"/>
      <c r="RZB23" s="3"/>
      <c r="RZC23" s="3"/>
      <c r="RZD23" s="3"/>
      <c r="RZE23" s="3"/>
      <c r="RZF23" s="3"/>
      <c r="RZG23" s="3"/>
      <c r="RZH23" s="3"/>
      <c r="RZI23" s="3"/>
      <c r="RZJ23" s="3"/>
      <c r="RZK23" s="3"/>
      <c r="RZL23" s="3"/>
      <c r="RZM23" s="3"/>
      <c r="RZN23" s="3"/>
      <c r="RZO23" s="3"/>
      <c r="RZP23" s="3"/>
      <c r="RZQ23" s="3"/>
      <c r="RZR23" s="3"/>
      <c r="RZS23" s="3"/>
      <c r="RZT23" s="3"/>
      <c r="RZU23" s="3"/>
      <c r="RZV23" s="3"/>
      <c r="RZW23" s="3"/>
      <c r="RZX23" s="3"/>
      <c r="RZY23" s="3"/>
      <c r="RZZ23" s="3"/>
      <c r="SAA23" s="3"/>
      <c r="SAB23" s="3"/>
      <c r="SAC23" s="3"/>
      <c r="SAD23" s="3"/>
      <c r="SAE23" s="3"/>
      <c r="SAF23" s="3"/>
      <c r="SAG23" s="3"/>
      <c r="SAH23" s="3"/>
      <c r="SAI23" s="3"/>
      <c r="SAJ23" s="3"/>
      <c r="SAK23" s="3"/>
      <c r="SAL23" s="3"/>
      <c r="SAM23" s="3"/>
      <c r="SAN23" s="3"/>
      <c r="SAO23" s="3"/>
      <c r="SAP23" s="3"/>
      <c r="SAQ23" s="3"/>
      <c r="SAR23" s="3"/>
      <c r="SAS23" s="3"/>
      <c r="SAT23" s="3"/>
      <c r="SAU23" s="3"/>
      <c r="SAV23" s="3"/>
      <c r="SAW23" s="3"/>
      <c r="SAX23" s="3"/>
      <c r="SAY23" s="3"/>
      <c r="SAZ23" s="3"/>
      <c r="SBA23" s="3"/>
      <c r="SBB23" s="3"/>
      <c r="SBC23" s="3"/>
      <c r="SBD23" s="3"/>
      <c r="SBE23" s="3"/>
      <c r="SBF23" s="3"/>
      <c r="SBG23" s="3"/>
      <c r="SBH23" s="3"/>
      <c r="SBI23" s="3"/>
      <c r="SBJ23" s="3"/>
      <c r="SBK23" s="3"/>
      <c r="SBL23" s="3"/>
      <c r="SBM23" s="3"/>
      <c r="SBN23" s="3"/>
      <c r="SBO23" s="3"/>
      <c r="SBP23" s="3"/>
      <c r="SBQ23" s="3"/>
      <c r="SBR23" s="3"/>
      <c r="SBS23" s="3"/>
      <c r="SBT23" s="3"/>
      <c r="SBU23" s="3"/>
      <c r="SBV23" s="3"/>
      <c r="SBW23" s="3"/>
      <c r="SBX23" s="3"/>
      <c r="SBY23" s="3"/>
      <c r="SBZ23" s="3"/>
      <c r="SCA23" s="3"/>
      <c r="SCB23" s="3"/>
      <c r="SCC23" s="3"/>
      <c r="SCD23" s="3"/>
      <c r="SCE23" s="3"/>
      <c r="SCF23" s="3"/>
      <c r="SCG23" s="3"/>
      <c r="SCH23" s="3"/>
      <c r="SCI23" s="3"/>
      <c r="SCJ23" s="3"/>
      <c r="SCK23" s="3"/>
      <c r="SCL23" s="3"/>
      <c r="SCM23" s="3"/>
      <c r="SCN23" s="3"/>
      <c r="SCO23" s="3"/>
      <c r="SCP23" s="3"/>
      <c r="SCQ23" s="3"/>
      <c r="SCR23" s="3"/>
      <c r="SCS23" s="3"/>
      <c r="SCT23" s="3"/>
      <c r="SCU23" s="3"/>
      <c r="SCV23" s="3"/>
      <c r="SCW23" s="3"/>
      <c r="SCX23" s="3"/>
      <c r="SCY23" s="3"/>
      <c r="SCZ23" s="3"/>
      <c r="SDA23" s="3"/>
      <c r="SDB23" s="3"/>
      <c r="SDC23" s="3"/>
      <c r="SDD23" s="3"/>
      <c r="SDE23" s="3"/>
      <c r="SDF23" s="3"/>
      <c r="SDG23" s="3"/>
      <c r="SDH23" s="3"/>
      <c r="SDI23" s="3"/>
      <c r="SDJ23" s="3"/>
      <c r="SDK23" s="3"/>
      <c r="SDL23" s="3"/>
      <c r="SDM23" s="3"/>
      <c r="SDN23" s="3"/>
      <c r="SDO23" s="3"/>
      <c r="SDP23" s="3"/>
      <c r="SDQ23" s="3"/>
      <c r="SDR23" s="3"/>
      <c r="SDS23" s="3"/>
      <c r="SDT23" s="3"/>
      <c r="SDU23" s="3"/>
      <c r="SDV23" s="3"/>
      <c r="SDW23" s="3"/>
      <c r="SDX23" s="3"/>
      <c r="SDY23" s="3"/>
      <c r="SDZ23" s="3"/>
      <c r="SEA23" s="3"/>
      <c r="SEB23" s="3"/>
      <c r="SEC23" s="3"/>
      <c r="SED23" s="3"/>
      <c r="SEE23" s="3"/>
      <c r="SEF23" s="3"/>
      <c r="SEG23" s="3"/>
      <c r="SEH23" s="3"/>
      <c r="SEI23" s="3"/>
      <c r="SEJ23" s="3"/>
      <c r="SEK23" s="3"/>
      <c r="SEL23" s="3"/>
      <c r="SEM23" s="3"/>
      <c r="SEN23" s="3"/>
      <c r="SEO23" s="3"/>
      <c r="SEP23" s="3"/>
      <c r="SEQ23" s="3"/>
      <c r="SER23" s="3"/>
      <c r="SES23" s="3"/>
      <c r="SET23" s="3"/>
      <c r="SEU23" s="3"/>
      <c r="SEV23" s="3"/>
      <c r="SEW23" s="3"/>
      <c r="SEX23" s="3"/>
      <c r="SEY23" s="3"/>
      <c r="SEZ23" s="3"/>
      <c r="SFA23" s="3"/>
      <c r="SFB23" s="3"/>
      <c r="SFC23" s="3"/>
      <c r="SFD23" s="3"/>
      <c r="SFE23" s="3"/>
      <c r="SFF23" s="3"/>
      <c r="SFG23" s="3"/>
      <c r="SFH23" s="3"/>
      <c r="SFI23" s="3"/>
      <c r="SFJ23" s="3"/>
      <c r="SFK23" s="3"/>
      <c r="SFL23" s="3"/>
      <c r="SFM23" s="3"/>
      <c r="SFN23" s="3"/>
      <c r="SFO23" s="3"/>
      <c r="SFP23" s="3"/>
      <c r="SFQ23" s="3"/>
      <c r="SFR23" s="3"/>
      <c r="SFS23" s="3"/>
      <c r="SFT23" s="3"/>
      <c r="SFU23" s="3"/>
      <c r="SFV23" s="3"/>
      <c r="SFW23" s="3"/>
      <c r="SFX23" s="3"/>
      <c r="SFY23" s="3"/>
      <c r="SFZ23" s="3"/>
      <c r="SGA23" s="3"/>
      <c r="SGB23" s="3"/>
      <c r="SGC23" s="3"/>
      <c r="SGD23" s="3"/>
      <c r="SGE23" s="3"/>
      <c r="SGF23" s="3"/>
      <c r="SGG23" s="3"/>
      <c r="SGH23" s="3"/>
      <c r="SGI23" s="3"/>
      <c r="SGJ23" s="3"/>
      <c r="SGK23" s="3"/>
      <c r="SGL23" s="3"/>
      <c r="SGM23" s="3"/>
      <c r="SGN23" s="3"/>
      <c r="SGO23" s="3"/>
      <c r="SGP23" s="3"/>
      <c r="SGQ23" s="3"/>
      <c r="SGR23" s="3"/>
      <c r="SGS23" s="3"/>
      <c r="SGT23" s="3"/>
      <c r="SGU23" s="3"/>
      <c r="SGV23" s="3"/>
      <c r="SGW23" s="3"/>
      <c r="SGX23" s="3"/>
      <c r="SGY23" s="3"/>
      <c r="SGZ23" s="3"/>
      <c r="SHA23" s="3"/>
      <c r="SHB23" s="3"/>
      <c r="SHC23" s="3"/>
      <c r="SHD23" s="3"/>
      <c r="SHE23" s="3"/>
      <c r="SHF23" s="3"/>
      <c r="SHG23" s="3"/>
      <c r="SHH23" s="3"/>
      <c r="SHI23" s="3"/>
      <c r="SHJ23" s="3"/>
      <c r="SHK23" s="3"/>
      <c r="SHL23" s="3"/>
      <c r="SHM23" s="3"/>
      <c r="SHN23" s="3"/>
      <c r="SHO23" s="3"/>
      <c r="SHP23" s="3"/>
      <c r="SHQ23" s="3"/>
      <c r="SHR23" s="3"/>
      <c r="SHS23" s="3"/>
      <c r="SHT23" s="3"/>
      <c r="SHU23" s="3"/>
      <c r="SHV23" s="3"/>
      <c r="SHW23" s="3"/>
      <c r="SHX23" s="3"/>
      <c r="SHY23" s="3"/>
      <c r="SHZ23" s="3"/>
      <c r="SIA23" s="3"/>
      <c r="SIB23" s="3"/>
      <c r="SIC23" s="3"/>
      <c r="SID23" s="3"/>
      <c r="SIE23" s="3"/>
      <c r="SIF23" s="3"/>
      <c r="SIG23" s="3"/>
      <c r="SIH23" s="3"/>
      <c r="SII23" s="3"/>
      <c r="SIJ23" s="3"/>
      <c r="SIK23" s="3"/>
      <c r="SIL23" s="3"/>
      <c r="SIM23" s="3"/>
      <c r="SIN23" s="3"/>
      <c r="SIO23" s="3"/>
      <c r="SIP23" s="3"/>
      <c r="SIQ23" s="3"/>
      <c r="SIR23" s="3"/>
      <c r="SIS23" s="3"/>
      <c r="SIT23" s="3"/>
      <c r="SIU23" s="3"/>
      <c r="SIV23" s="3"/>
      <c r="SIW23" s="3"/>
      <c r="SIX23" s="3"/>
      <c r="SIY23" s="3"/>
      <c r="SIZ23" s="3"/>
      <c r="SJA23" s="3"/>
      <c r="SJB23" s="3"/>
      <c r="SJC23" s="3"/>
      <c r="SJD23" s="3"/>
      <c r="SJE23" s="3"/>
      <c r="SJF23" s="3"/>
      <c r="SJG23" s="3"/>
      <c r="SJH23" s="3"/>
      <c r="SJI23" s="3"/>
      <c r="SJJ23" s="3"/>
      <c r="SJK23" s="3"/>
      <c r="SJL23" s="3"/>
      <c r="SJM23" s="3"/>
      <c r="SJN23" s="3"/>
      <c r="SJO23" s="3"/>
      <c r="SJP23" s="3"/>
      <c r="SJQ23" s="3"/>
      <c r="SJR23" s="3"/>
      <c r="SJS23" s="3"/>
      <c r="SJT23" s="3"/>
      <c r="SJU23" s="3"/>
      <c r="SJV23" s="3"/>
      <c r="SJW23" s="3"/>
      <c r="SJX23" s="3"/>
      <c r="SJY23" s="3"/>
      <c r="SJZ23" s="3"/>
      <c r="SKA23" s="3"/>
      <c r="SKB23" s="3"/>
      <c r="SKC23" s="3"/>
      <c r="SKD23" s="3"/>
      <c r="SKE23" s="3"/>
      <c r="SKF23" s="3"/>
      <c r="SKG23" s="3"/>
      <c r="SKH23" s="3"/>
      <c r="SKI23" s="3"/>
      <c r="SKJ23" s="3"/>
      <c r="SKK23" s="3"/>
      <c r="SKL23" s="3"/>
      <c r="SKM23" s="3"/>
      <c r="SKN23" s="3"/>
      <c r="SKO23" s="3"/>
      <c r="SKP23" s="3"/>
      <c r="SKQ23" s="3"/>
      <c r="SKR23" s="3"/>
      <c r="SKS23" s="3"/>
      <c r="SKT23" s="3"/>
      <c r="SKU23" s="3"/>
      <c r="SKV23" s="3"/>
      <c r="SKW23" s="3"/>
      <c r="SKX23" s="3"/>
      <c r="SKY23" s="3"/>
      <c r="SKZ23" s="3"/>
      <c r="SLA23" s="3"/>
      <c r="SLB23" s="3"/>
      <c r="SLC23" s="3"/>
      <c r="SLD23" s="3"/>
      <c r="SLE23" s="3"/>
      <c r="SLF23" s="3"/>
      <c r="SLG23" s="3"/>
      <c r="SLH23" s="3"/>
      <c r="SLI23" s="3"/>
      <c r="SLJ23" s="3"/>
      <c r="SLK23" s="3"/>
      <c r="SLL23" s="3"/>
      <c r="SLM23" s="3"/>
      <c r="SLN23" s="3"/>
      <c r="SLO23" s="3"/>
      <c r="SLP23" s="3"/>
      <c r="SLQ23" s="3"/>
      <c r="SLR23" s="3"/>
      <c r="SLS23" s="3"/>
      <c r="SLT23" s="3"/>
      <c r="SLU23" s="3"/>
      <c r="SLV23" s="3"/>
      <c r="SLW23" s="3"/>
      <c r="SLX23" s="3"/>
      <c r="SLY23" s="3"/>
      <c r="SLZ23" s="3"/>
      <c r="SMA23" s="3"/>
      <c r="SMB23" s="3"/>
      <c r="SMC23" s="3"/>
      <c r="SMD23" s="3"/>
      <c r="SME23" s="3"/>
      <c r="SMF23" s="3"/>
      <c r="SMG23" s="3"/>
      <c r="SMH23" s="3"/>
      <c r="SMI23" s="3"/>
      <c r="SMJ23" s="3"/>
      <c r="SMK23" s="3"/>
      <c r="SML23" s="3"/>
      <c r="SMM23" s="3"/>
      <c r="SMN23" s="3"/>
      <c r="SMO23" s="3"/>
      <c r="SMP23" s="3"/>
      <c r="SMQ23" s="3"/>
      <c r="SMR23" s="3"/>
      <c r="SMS23" s="3"/>
      <c r="SMT23" s="3"/>
      <c r="SMU23" s="3"/>
      <c r="SMV23" s="3"/>
      <c r="SMW23" s="3"/>
      <c r="SMX23" s="3"/>
      <c r="SMY23" s="3"/>
      <c r="SMZ23" s="3"/>
      <c r="SNA23" s="3"/>
      <c r="SNB23" s="3"/>
      <c r="SNC23" s="3"/>
      <c r="SND23" s="3"/>
      <c r="SNE23" s="3"/>
      <c r="SNF23" s="3"/>
      <c r="SNG23" s="3"/>
      <c r="SNH23" s="3"/>
      <c r="SNI23" s="3"/>
      <c r="SNJ23" s="3"/>
      <c r="SNK23" s="3"/>
      <c r="SNL23" s="3"/>
      <c r="SNM23" s="3"/>
      <c r="SNN23" s="3"/>
      <c r="SNO23" s="3"/>
      <c r="SNP23" s="3"/>
      <c r="SNQ23" s="3"/>
      <c r="SNR23" s="3"/>
      <c r="SNS23" s="3"/>
      <c r="SNT23" s="3"/>
      <c r="SNU23" s="3"/>
      <c r="SNV23" s="3"/>
      <c r="SNW23" s="3"/>
      <c r="SNX23" s="3"/>
      <c r="SNY23" s="3"/>
      <c r="SNZ23" s="3"/>
      <c r="SOA23" s="3"/>
      <c r="SOB23" s="3"/>
      <c r="SOC23" s="3"/>
      <c r="SOD23" s="3"/>
      <c r="SOE23" s="3"/>
      <c r="SOF23" s="3"/>
      <c r="SOG23" s="3"/>
      <c r="SOH23" s="3"/>
      <c r="SOI23" s="3"/>
      <c r="SOJ23" s="3"/>
      <c r="SOK23" s="3"/>
      <c r="SOL23" s="3"/>
      <c r="SOM23" s="3"/>
      <c r="SON23" s="3"/>
      <c r="SOO23" s="3"/>
      <c r="SOP23" s="3"/>
      <c r="SOQ23" s="3"/>
      <c r="SOR23" s="3"/>
      <c r="SOS23" s="3"/>
      <c r="SOT23" s="3"/>
      <c r="SOU23" s="3"/>
      <c r="SOV23" s="3"/>
      <c r="SOW23" s="3"/>
      <c r="SOX23" s="3"/>
      <c r="SOY23" s="3"/>
      <c r="SOZ23" s="3"/>
      <c r="SPA23" s="3"/>
      <c r="SPB23" s="3"/>
      <c r="SPC23" s="3"/>
      <c r="SPD23" s="3"/>
      <c r="SPE23" s="3"/>
      <c r="SPF23" s="3"/>
      <c r="SPG23" s="3"/>
      <c r="SPH23" s="3"/>
      <c r="SPI23" s="3"/>
      <c r="SPJ23" s="3"/>
      <c r="SPK23" s="3"/>
      <c r="SPL23" s="3"/>
      <c r="SPM23" s="3"/>
      <c r="SPN23" s="3"/>
      <c r="SPO23" s="3"/>
      <c r="SPP23" s="3"/>
      <c r="SPQ23" s="3"/>
      <c r="SPR23" s="3"/>
      <c r="SPS23" s="3"/>
      <c r="SPT23" s="3"/>
      <c r="SPU23" s="3"/>
      <c r="SPV23" s="3"/>
      <c r="SPW23" s="3"/>
      <c r="SPX23" s="3"/>
      <c r="SPY23" s="3"/>
      <c r="SPZ23" s="3"/>
      <c r="SQA23" s="3"/>
      <c r="SQB23" s="3"/>
      <c r="SQC23" s="3"/>
      <c r="SQD23" s="3"/>
      <c r="SQE23" s="3"/>
      <c r="SQF23" s="3"/>
      <c r="SQG23" s="3"/>
      <c r="SQH23" s="3"/>
      <c r="SQI23" s="3"/>
      <c r="SQJ23" s="3"/>
      <c r="SQK23" s="3"/>
      <c r="SQL23" s="3"/>
      <c r="SQM23" s="3"/>
      <c r="SQN23" s="3"/>
      <c r="SQO23" s="3"/>
      <c r="SQP23" s="3"/>
      <c r="SQQ23" s="3"/>
      <c r="SQR23" s="3"/>
      <c r="SQS23" s="3"/>
      <c r="SQT23" s="3"/>
      <c r="SQU23" s="3"/>
      <c r="SQV23" s="3"/>
      <c r="SQW23" s="3"/>
      <c r="SQX23" s="3"/>
      <c r="SQY23" s="3"/>
      <c r="SQZ23" s="3"/>
      <c r="SRA23" s="3"/>
      <c r="SRB23" s="3"/>
      <c r="SRC23" s="3"/>
      <c r="SRD23" s="3"/>
      <c r="SRE23" s="3"/>
      <c r="SRF23" s="3"/>
      <c r="SRG23" s="3"/>
      <c r="SRH23" s="3"/>
      <c r="SRI23" s="3"/>
      <c r="SRJ23" s="3"/>
      <c r="SRK23" s="3"/>
      <c r="SRL23" s="3"/>
      <c r="SRM23" s="3"/>
      <c r="SRN23" s="3"/>
      <c r="SRO23" s="3"/>
      <c r="SRP23" s="3"/>
      <c r="SRQ23" s="3"/>
      <c r="SRR23" s="3"/>
      <c r="SRS23" s="3"/>
      <c r="SRT23" s="3"/>
      <c r="SRU23" s="3"/>
      <c r="SRV23" s="3"/>
      <c r="SRW23" s="3"/>
      <c r="SRX23" s="3"/>
      <c r="SRY23" s="3"/>
      <c r="SRZ23" s="3"/>
      <c r="SSA23" s="3"/>
      <c r="SSB23" s="3"/>
      <c r="SSC23" s="3"/>
      <c r="SSD23" s="3"/>
      <c r="SSE23" s="3"/>
      <c r="SSF23" s="3"/>
      <c r="SSG23" s="3"/>
      <c r="SSH23" s="3"/>
      <c r="SSI23" s="3"/>
      <c r="SSJ23" s="3"/>
      <c r="SSK23" s="3"/>
      <c r="SSL23" s="3"/>
      <c r="SSM23" s="3"/>
      <c r="SSN23" s="3"/>
      <c r="SSO23" s="3"/>
      <c r="SSP23" s="3"/>
      <c r="SSQ23" s="3"/>
      <c r="SSR23" s="3"/>
      <c r="SSS23" s="3"/>
      <c r="SST23" s="3"/>
      <c r="SSU23" s="3"/>
      <c r="SSV23" s="3"/>
      <c r="SSW23" s="3"/>
      <c r="SSX23" s="3"/>
      <c r="SSY23" s="3"/>
      <c r="SSZ23" s="3"/>
      <c r="STA23" s="3"/>
      <c r="STB23" s="3"/>
      <c r="STC23" s="3"/>
      <c r="STD23" s="3"/>
      <c r="STE23" s="3"/>
      <c r="STF23" s="3"/>
      <c r="STG23" s="3"/>
      <c r="STH23" s="3"/>
      <c r="STI23" s="3"/>
      <c r="STJ23" s="3"/>
      <c r="STK23" s="3"/>
      <c r="STL23" s="3"/>
      <c r="STM23" s="3"/>
      <c r="STN23" s="3"/>
      <c r="STO23" s="3"/>
      <c r="STP23" s="3"/>
      <c r="STQ23" s="3"/>
      <c r="STR23" s="3"/>
      <c r="STS23" s="3"/>
      <c r="STT23" s="3"/>
      <c r="STU23" s="3"/>
      <c r="STV23" s="3"/>
      <c r="STW23" s="3"/>
      <c r="STX23" s="3"/>
      <c r="STY23" s="3"/>
      <c r="STZ23" s="3"/>
      <c r="SUA23" s="3"/>
      <c r="SUB23" s="3"/>
      <c r="SUC23" s="3"/>
      <c r="SUD23" s="3"/>
      <c r="SUE23" s="3"/>
      <c r="SUF23" s="3"/>
      <c r="SUG23" s="3"/>
      <c r="SUH23" s="3"/>
      <c r="SUI23" s="3"/>
      <c r="SUJ23" s="3"/>
      <c r="SUK23" s="3"/>
      <c r="SUL23" s="3"/>
      <c r="SUM23" s="3"/>
      <c r="SUN23" s="3"/>
      <c r="SUO23" s="3"/>
      <c r="SUP23" s="3"/>
      <c r="SUQ23" s="3"/>
      <c r="SUR23" s="3"/>
      <c r="SUS23" s="3"/>
      <c r="SUT23" s="3"/>
      <c r="SUU23" s="3"/>
      <c r="SUV23" s="3"/>
      <c r="SUW23" s="3"/>
      <c r="SUX23" s="3"/>
      <c r="SUY23" s="3"/>
      <c r="SUZ23" s="3"/>
      <c r="SVA23" s="3"/>
      <c r="SVB23" s="3"/>
      <c r="SVC23" s="3"/>
      <c r="SVD23" s="3"/>
      <c r="SVE23" s="3"/>
      <c r="SVF23" s="3"/>
      <c r="SVG23" s="3"/>
      <c r="SVH23" s="3"/>
      <c r="SVI23" s="3"/>
      <c r="SVJ23" s="3"/>
      <c r="SVK23" s="3"/>
      <c r="SVL23" s="3"/>
      <c r="SVM23" s="3"/>
      <c r="SVN23" s="3"/>
      <c r="SVO23" s="3"/>
      <c r="SVP23" s="3"/>
      <c r="SVQ23" s="3"/>
      <c r="SVR23" s="3"/>
      <c r="SVS23" s="3"/>
      <c r="SVT23" s="3"/>
      <c r="SVU23" s="3"/>
      <c r="SVV23" s="3"/>
      <c r="SVW23" s="3"/>
      <c r="SVX23" s="3"/>
      <c r="SVY23" s="3"/>
      <c r="SVZ23" s="3"/>
      <c r="SWA23" s="3"/>
      <c r="SWB23" s="3"/>
      <c r="SWC23" s="3"/>
      <c r="SWD23" s="3"/>
      <c r="SWE23" s="3"/>
      <c r="SWF23" s="3"/>
      <c r="SWG23" s="3"/>
      <c r="SWH23" s="3"/>
      <c r="SWI23" s="3"/>
      <c r="SWJ23" s="3"/>
      <c r="SWK23" s="3"/>
      <c r="SWL23" s="3"/>
      <c r="SWM23" s="3"/>
      <c r="SWN23" s="3"/>
      <c r="SWO23" s="3"/>
      <c r="SWP23" s="3"/>
      <c r="SWQ23" s="3"/>
      <c r="SWR23" s="3"/>
      <c r="SWS23" s="3"/>
      <c r="SWT23" s="3"/>
      <c r="SWU23" s="3"/>
      <c r="SWV23" s="3"/>
      <c r="SWW23" s="3"/>
      <c r="SWX23" s="3"/>
      <c r="SWY23" s="3"/>
      <c r="SWZ23" s="3"/>
      <c r="SXA23" s="3"/>
      <c r="SXB23" s="3"/>
      <c r="SXC23" s="3"/>
      <c r="SXD23" s="3"/>
      <c r="SXE23" s="3"/>
      <c r="SXF23" s="3"/>
      <c r="SXG23" s="3"/>
      <c r="SXH23" s="3"/>
      <c r="SXI23" s="3"/>
      <c r="SXJ23" s="3"/>
      <c r="SXK23" s="3"/>
      <c r="SXL23" s="3"/>
      <c r="SXM23" s="3"/>
      <c r="SXN23" s="3"/>
      <c r="SXO23" s="3"/>
      <c r="SXP23" s="3"/>
      <c r="SXQ23" s="3"/>
      <c r="SXR23" s="3"/>
      <c r="SXS23" s="3"/>
      <c r="SXT23" s="3"/>
      <c r="SXU23" s="3"/>
      <c r="SXV23" s="3"/>
      <c r="SXW23" s="3"/>
      <c r="SXX23" s="3"/>
      <c r="SXY23" s="3"/>
      <c r="SXZ23" s="3"/>
      <c r="SYA23" s="3"/>
      <c r="SYB23" s="3"/>
      <c r="SYC23" s="3"/>
      <c r="SYD23" s="3"/>
      <c r="SYE23" s="3"/>
      <c r="SYF23" s="3"/>
      <c r="SYG23" s="3"/>
      <c r="SYH23" s="3"/>
      <c r="SYI23" s="3"/>
      <c r="SYJ23" s="3"/>
      <c r="SYK23" s="3"/>
      <c r="SYL23" s="3"/>
      <c r="SYM23" s="3"/>
      <c r="SYN23" s="3"/>
      <c r="SYO23" s="3"/>
      <c r="SYP23" s="3"/>
      <c r="SYQ23" s="3"/>
      <c r="SYR23" s="3"/>
      <c r="SYS23" s="3"/>
      <c r="SYT23" s="3"/>
      <c r="SYU23" s="3"/>
      <c r="SYV23" s="3"/>
      <c r="SYW23" s="3"/>
      <c r="SYX23" s="3"/>
      <c r="SYY23" s="3"/>
      <c r="SYZ23" s="3"/>
      <c r="SZA23" s="3"/>
      <c r="SZB23" s="3"/>
      <c r="SZC23" s="3"/>
      <c r="SZD23" s="3"/>
      <c r="SZE23" s="3"/>
      <c r="SZF23" s="3"/>
      <c r="SZG23" s="3"/>
      <c r="SZH23" s="3"/>
      <c r="SZI23" s="3"/>
      <c r="SZJ23" s="3"/>
      <c r="SZK23" s="3"/>
      <c r="SZL23" s="3"/>
      <c r="SZM23" s="3"/>
      <c r="SZN23" s="3"/>
      <c r="SZO23" s="3"/>
      <c r="SZP23" s="3"/>
      <c r="SZQ23" s="3"/>
      <c r="SZR23" s="3"/>
      <c r="SZS23" s="3"/>
      <c r="SZT23" s="3"/>
      <c r="SZU23" s="3"/>
      <c r="SZV23" s="3"/>
      <c r="SZW23" s="3"/>
      <c r="SZX23" s="3"/>
      <c r="SZY23" s="3"/>
      <c r="SZZ23" s="3"/>
      <c r="TAA23" s="3"/>
      <c r="TAB23" s="3"/>
      <c r="TAC23" s="3"/>
      <c r="TAD23" s="3"/>
      <c r="TAE23" s="3"/>
      <c r="TAF23" s="3"/>
      <c r="TAG23" s="3"/>
      <c r="TAH23" s="3"/>
      <c r="TAI23" s="3"/>
      <c r="TAJ23" s="3"/>
      <c r="TAK23" s="3"/>
      <c r="TAL23" s="3"/>
      <c r="TAM23" s="3"/>
      <c r="TAN23" s="3"/>
      <c r="TAO23" s="3"/>
      <c r="TAP23" s="3"/>
      <c r="TAQ23" s="3"/>
      <c r="TAR23" s="3"/>
      <c r="TAS23" s="3"/>
      <c r="TAT23" s="3"/>
      <c r="TAU23" s="3"/>
      <c r="TAV23" s="3"/>
      <c r="TAW23" s="3"/>
      <c r="TAX23" s="3"/>
      <c r="TAY23" s="3"/>
      <c r="TAZ23" s="3"/>
      <c r="TBA23" s="3"/>
      <c r="TBB23" s="3"/>
      <c r="TBC23" s="3"/>
      <c r="TBD23" s="3"/>
      <c r="TBE23" s="3"/>
      <c r="TBF23" s="3"/>
      <c r="TBG23" s="3"/>
      <c r="TBH23" s="3"/>
      <c r="TBI23" s="3"/>
      <c r="TBJ23" s="3"/>
      <c r="TBK23" s="3"/>
      <c r="TBL23" s="3"/>
      <c r="TBM23" s="3"/>
      <c r="TBN23" s="3"/>
      <c r="TBO23" s="3"/>
      <c r="TBP23" s="3"/>
      <c r="TBQ23" s="3"/>
      <c r="TBR23" s="3"/>
      <c r="TBS23" s="3"/>
      <c r="TBT23" s="3"/>
      <c r="TBU23" s="3"/>
      <c r="TBV23" s="3"/>
      <c r="TBW23" s="3"/>
      <c r="TBX23" s="3"/>
      <c r="TBY23" s="3"/>
      <c r="TBZ23" s="3"/>
      <c r="TCA23" s="3"/>
      <c r="TCB23" s="3"/>
      <c r="TCC23" s="3"/>
      <c r="TCD23" s="3"/>
      <c r="TCE23" s="3"/>
      <c r="TCF23" s="3"/>
      <c r="TCG23" s="3"/>
      <c r="TCH23" s="3"/>
      <c r="TCI23" s="3"/>
      <c r="TCJ23" s="3"/>
      <c r="TCK23" s="3"/>
      <c r="TCL23" s="3"/>
      <c r="TCM23" s="3"/>
      <c r="TCN23" s="3"/>
      <c r="TCO23" s="3"/>
      <c r="TCP23" s="3"/>
      <c r="TCQ23" s="3"/>
      <c r="TCR23" s="3"/>
      <c r="TCS23" s="3"/>
      <c r="TCT23" s="3"/>
      <c r="TCU23" s="3"/>
      <c r="TCV23" s="3"/>
      <c r="TCW23" s="3"/>
      <c r="TCX23" s="3"/>
      <c r="TCY23" s="3"/>
      <c r="TCZ23" s="3"/>
      <c r="TDA23" s="3"/>
      <c r="TDB23" s="3"/>
      <c r="TDC23" s="3"/>
      <c r="TDD23" s="3"/>
      <c r="TDE23" s="3"/>
      <c r="TDF23" s="3"/>
      <c r="TDG23" s="3"/>
      <c r="TDH23" s="3"/>
      <c r="TDI23" s="3"/>
      <c r="TDJ23" s="3"/>
      <c r="TDK23" s="3"/>
      <c r="TDL23" s="3"/>
      <c r="TDM23" s="3"/>
      <c r="TDN23" s="3"/>
      <c r="TDO23" s="3"/>
      <c r="TDP23" s="3"/>
      <c r="TDQ23" s="3"/>
      <c r="TDR23" s="3"/>
      <c r="TDS23" s="3"/>
      <c r="TDT23" s="3"/>
      <c r="TDU23" s="3"/>
      <c r="TDV23" s="3"/>
      <c r="TDW23" s="3"/>
      <c r="TDX23" s="3"/>
      <c r="TDY23" s="3"/>
      <c r="TDZ23" s="3"/>
      <c r="TEA23" s="3"/>
      <c r="TEB23" s="3"/>
      <c r="TEC23" s="3"/>
      <c r="TED23" s="3"/>
      <c r="TEE23" s="3"/>
      <c r="TEF23" s="3"/>
      <c r="TEG23" s="3"/>
      <c r="TEH23" s="3"/>
      <c r="TEI23" s="3"/>
      <c r="TEJ23" s="3"/>
      <c r="TEK23" s="3"/>
      <c r="TEL23" s="3"/>
      <c r="TEM23" s="3"/>
      <c r="TEN23" s="3"/>
      <c r="TEO23" s="3"/>
      <c r="TEP23" s="3"/>
      <c r="TEQ23" s="3"/>
      <c r="TER23" s="3"/>
      <c r="TES23" s="3"/>
      <c r="TET23" s="3"/>
      <c r="TEU23" s="3"/>
      <c r="TEV23" s="3"/>
      <c r="TEW23" s="3"/>
      <c r="TEX23" s="3"/>
      <c r="TEY23" s="3"/>
      <c r="TEZ23" s="3"/>
      <c r="TFA23" s="3"/>
      <c r="TFB23" s="3"/>
      <c r="TFC23" s="3"/>
      <c r="TFD23" s="3"/>
      <c r="TFE23" s="3"/>
      <c r="TFF23" s="3"/>
      <c r="TFG23" s="3"/>
      <c r="TFH23" s="3"/>
      <c r="TFI23" s="3"/>
      <c r="TFJ23" s="3"/>
      <c r="TFK23" s="3"/>
      <c r="TFL23" s="3"/>
      <c r="TFM23" s="3"/>
      <c r="TFN23" s="3"/>
      <c r="TFO23" s="3"/>
      <c r="TFP23" s="3"/>
      <c r="TFQ23" s="3"/>
      <c r="TFR23" s="3"/>
      <c r="TFS23" s="3"/>
      <c r="TFT23" s="3"/>
      <c r="TFU23" s="3"/>
      <c r="TFV23" s="3"/>
      <c r="TFW23" s="3"/>
      <c r="TFX23" s="3"/>
      <c r="TFY23" s="3"/>
      <c r="TFZ23" s="3"/>
      <c r="TGA23" s="3"/>
      <c r="TGB23" s="3"/>
      <c r="TGC23" s="3"/>
      <c r="TGD23" s="3"/>
      <c r="TGE23" s="3"/>
      <c r="TGF23" s="3"/>
      <c r="TGG23" s="3"/>
      <c r="TGH23" s="3"/>
      <c r="TGI23" s="3"/>
      <c r="TGJ23" s="3"/>
      <c r="TGK23" s="3"/>
      <c r="TGL23" s="3"/>
      <c r="TGM23" s="3"/>
      <c r="TGN23" s="3"/>
      <c r="TGO23" s="3"/>
      <c r="TGP23" s="3"/>
      <c r="TGQ23" s="3"/>
      <c r="TGR23" s="3"/>
      <c r="TGS23" s="3"/>
      <c r="TGT23" s="3"/>
      <c r="TGU23" s="3"/>
      <c r="TGV23" s="3"/>
      <c r="TGW23" s="3"/>
      <c r="TGX23" s="3"/>
      <c r="TGY23" s="3"/>
      <c r="TGZ23" s="3"/>
      <c r="THA23" s="3"/>
      <c r="THB23" s="3"/>
      <c r="THC23" s="3"/>
      <c r="THD23" s="3"/>
      <c r="THE23" s="3"/>
      <c r="THF23" s="3"/>
      <c r="THG23" s="3"/>
      <c r="THH23" s="3"/>
      <c r="THI23" s="3"/>
      <c r="THJ23" s="3"/>
      <c r="THK23" s="3"/>
      <c r="THL23" s="3"/>
      <c r="THM23" s="3"/>
      <c r="THN23" s="3"/>
      <c r="THO23" s="3"/>
      <c r="THP23" s="3"/>
      <c r="THQ23" s="3"/>
      <c r="THR23" s="3"/>
      <c r="THS23" s="3"/>
      <c r="THT23" s="3"/>
      <c r="THU23" s="3"/>
      <c r="THV23" s="3"/>
      <c r="THW23" s="3"/>
      <c r="THX23" s="3"/>
      <c r="THY23" s="3"/>
      <c r="THZ23" s="3"/>
      <c r="TIA23" s="3"/>
      <c r="TIB23" s="3"/>
      <c r="TIC23" s="3"/>
      <c r="TID23" s="3"/>
      <c r="TIE23" s="3"/>
      <c r="TIF23" s="3"/>
      <c r="TIG23" s="3"/>
      <c r="TIH23" s="3"/>
      <c r="TII23" s="3"/>
      <c r="TIJ23" s="3"/>
      <c r="TIK23" s="3"/>
      <c r="TIL23" s="3"/>
      <c r="TIM23" s="3"/>
      <c r="TIN23" s="3"/>
      <c r="TIO23" s="3"/>
      <c r="TIP23" s="3"/>
      <c r="TIQ23" s="3"/>
      <c r="TIR23" s="3"/>
      <c r="TIS23" s="3"/>
      <c r="TIT23" s="3"/>
      <c r="TIU23" s="3"/>
      <c r="TIV23" s="3"/>
      <c r="TIW23" s="3"/>
      <c r="TIX23" s="3"/>
      <c r="TIY23" s="3"/>
      <c r="TIZ23" s="3"/>
      <c r="TJA23" s="3"/>
      <c r="TJB23" s="3"/>
      <c r="TJC23" s="3"/>
      <c r="TJD23" s="3"/>
      <c r="TJE23" s="3"/>
      <c r="TJF23" s="3"/>
      <c r="TJG23" s="3"/>
      <c r="TJH23" s="3"/>
      <c r="TJI23" s="3"/>
      <c r="TJJ23" s="3"/>
      <c r="TJK23" s="3"/>
      <c r="TJL23" s="3"/>
      <c r="TJM23" s="3"/>
      <c r="TJN23" s="3"/>
      <c r="TJO23" s="3"/>
      <c r="TJP23" s="3"/>
      <c r="TJQ23" s="3"/>
      <c r="TJR23" s="3"/>
      <c r="TJS23" s="3"/>
      <c r="TJT23" s="3"/>
      <c r="TJU23" s="3"/>
      <c r="TJV23" s="3"/>
      <c r="TJW23" s="3"/>
      <c r="TJX23" s="3"/>
      <c r="TJY23" s="3"/>
      <c r="TJZ23" s="3"/>
      <c r="TKA23" s="3"/>
      <c r="TKB23" s="3"/>
      <c r="TKC23" s="3"/>
      <c r="TKD23" s="3"/>
      <c r="TKE23" s="3"/>
      <c r="TKF23" s="3"/>
      <c r="TKG23" s="3"/>
      <c r="TKH23" s="3"/>
      <c r="TKI23" s="3"/>
      <c r="TKJ23" s="3"/>
      <c r="TKK23" s="3"/>
      <c r="TKL23" s="3"/>
      <c r="TKM23" s="3"/>
      <c r="TKN23" s="3"/>
      <c r="TKO23" s="3"/>
      <c r="TKP23" s="3"/>
      <c r="TKQ23" s="3"/>
      <c r="TKR23" s="3"/>
      <c r="TKS23" s="3"/>
      <c r="TKT23" s="3"/>
      <c r="TKU23" s="3"/>
      <c r="TKV23" s="3"/>
      <c r="TKW23" s="3"/>
      <c r="TKX23" s="3"/>
      <c r="TKY23" s="3"/>
      <c r="TKZ23" s="3"/>
      <c r="TLA23" s="3"/>
      <c r="TLB23" s="3"/>
      <c r="TLC23" s="3"/>
      <c r="TLD23" s="3"/>
      <c r="TLE23" s="3"/>
      <c r="TLF23" s="3"/>
      <c r="TLG23" s="3"/>
      <c r="TLH23" s="3"/>
      <c r="TLI23" s="3"/>
      <c r="TLJ23" s="3"/>
      <c r="TLK23" s="3"/>
      <c r="TLL23" s="3"/>
      <c r="TLM23" s="3"/>
      <c r="TLN23" s="3"/>
      <c r="TLO23" s="3"/>
      <c r="TLP23" s="3"/>
      <c r="TLQ23" s="3"/>
      <c r="TLR23" s="3"/>
      <c r="TLS23" s="3"/>
      <c r="TLT23" s="3"/>
      <c r="TLU23" s="3"/>
      <c r="TLV23" s="3"/>
      <c r="TLW23" s="3"/>
      <c r="TLX23" s="3"/>
      <c r="TLY23" s="3"/>
      <c r="TLZ23" s="3"/>
      <c r="TMA23" s="3"/>
      <c r="TMB23" s="3"/>
      <c r="TMC23" s="3"/>
      <c r="TMD23" s="3"/>
      <c r="TME23" s="3"/>
      <c r="TMF23" s="3"/>
      <c r="TMG23" s="3"/>
      <c r="TMH23" s="3"/>
      <c r="TMI23" s="3"/>
      <c r="TMJ23" s="3"/>
      <c r="TMK23" s="3"/>
      <c r="TML23" s="3"/>
      <c r="TMM23" s="3"/>
      <c r="TMN23" s="3"/>
      <c r="TMO23" s="3"/>
      <c r="TMP23" s="3"/>
      <c r="TMQ23" s="3"/>
      <c r="TMR23" s="3"/>
      <c r="TMS23" s="3"/>
      <c r="TMT23" s="3"/>
      <c r="TMU23" s="3"/>
      <c r="TMV23" s="3"/>
      <c r="TMW23" s="3"/>
      <c r="TMX23" s="3"/>
      <c r="TMY23" s="3"/>
      <c r="TMZ23" s="3"/>
      <c r="TNA23" s="3"/>
      <c r="TNB23" s="3"/>
      <c r="TNC23" s="3"/>
      <c r="TND23" s="3"/>
      <c r="TNE23" s="3"/>
      <c r="TNF23" s="3"/>
      <c r="TNG23" s="3"/>
      <c r="TNH23" s="3"/>
      <c r="TNI23" s="3"/>
      <c r="TNJ23" s="3"/>
      <c r="TNK23" s="3"/>
      <c r="TNL23" s="3"/>
      <c r="TNM23" s="3"/>
      <c r="TNN23" s="3"/>
      <c r="TNO23" s="3"/>
      <c r="TNP23" s="3"/>
      <c r="TNQ23" s="3"/>
      <c r="TNR23" s="3"/>
      <c r="TNS23" s="3"/>
      <c r="TNT23" s="3"/>
      <c r="TNU23" s="3"/>
      <c r="TNV23" s="3"/>
      <c r="TNW23" s="3"/>
      <c r="TNX23" s="3"/>
      <c r="TNY23" s="3"/>
      <c r="TNZ23" s="3"/>
      <c r="TOA23" s="3"/>
      <c r="TOB23" s="3"/>
      <c r="TOC23" s="3"/>
      <c r="TOD23" s="3"/>
      <c r="TOE23" s="3"/>
      <c r="TOF23" s="3"/>
      <c r="TOG23" s="3"/>
      <c r="TOH23" s="3"/>
      <c r="TOI23" s="3"/>
      <c r="TOJ23" s="3"/>
      <c r="TOK23" s="3"/>
      <c r="TOL23" s="3"/>
      <c r="TOM23" s="3"/>
      <c r="TON23" s="3"/>
      <c r="TOO23" s="3"/>
      <c r="TOP23" s="3"/>
      <c r="TOQ23" s="3"/>
      <c r="TOR23" s="3"/>
      <c r="TOS23" s="3"/>
      <c r="TOT23" s="3"/>
      <c r="TOU23" s="3"/>
      <c r="TOV23" s="3"/>
      <c r="TOW23" s="3"/>
      <c r="TOX23" s="3"/>
      <c r="TOY23" s="3"/>
      <c r="TOZ23" s="3"/>
      <c r="TPA23" s="3"/>
      <c r="TPB23" s="3"/>
      <c r="TPC23" s="3"/>
      <c r="TPD23" s="3"/>
      <c r="TPE23" s="3"/>
      <c r="TPF23" s="3"/>
      <c r="TPG23" s="3"/>
      <c r="TPH23" s="3"/>
      <c r="TPI23" s="3"/>
      <c r="TPJ23" s="3"/>
      <c r="TPK23" s="3"/>
      <c r="TPL23" s="3"/>
      <c r="TPM23" s="3"/>
      <c r="TPN23" s="3"/>
      <c r="TPO23" s="3"/>
      <c r="TPP23" s="3"/>
      <c r="TPQ23" s="3"/>
      <c r="TPR23" s="3"/>
      <c r="TPS23" s="3"/>
      <c r="TPT23" s="3"/>
      <c r="TPU23" s="3"/>
      <c r="TPV23" s="3"/>
      <c r="TPW23" s="3"/>
      <c r="TPX23" s="3"/>
      <c r="TPY23" s="3"/>
      <c r="TPZ23" s="3"/>
      <c r="TQA23" s="3"/>
      <c r="TQB23" s="3"/>
      <c r="TQC23" s="3"/>
      <c r="TQD23" s="3"/>
      <c r="TQE23" s="3"/>
      <c r="TQF23" s="3"/>
      <c r="TQG23" s="3"/>
      <c r="TQH23" s="3"/>
      <c r="TQI23" s="3"/>
      <c r="TQJ23" s="3"/>
      <c r="TQK23" s="3"/>
      <c r="TQL23" s="3"/>
      <c r="TQM23" s="3"/>
      <c r="TQN23" s="3"/>
      <c r="TQO23" s="3"/>
      <c r="TQP23" s="3"/>
      <c r="TQQ23" s="3"/>
      <c r="TQR23" s="3"/>
      <c r="TQS23" s="3"/>
      <c r="TQT23" s="3"/>
      <c r="TQU23" s="3"/>
      <c r="TQV23" s="3"/>
      <c r="TQW23" s="3"/>
      <c r="TQX23" s="3"/>
      <c r="TQY23" s="3"/>
      <c r="TQZ23" s="3"/>
      <c r="TRA23" s="3"/>
      <c r="TRB23" s="3"/>
      <c r="TRC23" s="3"/>
      <c r="TRD23" s="3"/>
      <c r="TRE23" s="3"/>
      <c r="TRF23" s="3"/>
      <c r="TRG23" s="3"/>
      <c r="TRH23" s="3"/>
      <c r="TRI23" s="3"/>
      <c r="TRJ23" s="3"/>
      <c r="TRK23" s="3"/>
      <c r="TRL23" s="3"/>
      <c r="TRM23" s="3"/>
      <c r="TRN23" s="3"/>
      <c r="TRO23" s="3"/>
      <c r="TRP23" s="3"/>
      <c r="TRQ23" s="3"/>
      <c r="TRR23" s="3"/>
      <c r="TRS23" s="3"/>
      <c r="TRT23" s="3"/>
      <c r="TRU23" s="3"/>
      <c r="TRV23" s="3"/>
      <c r="TRW23" s="3"/>
      <c r="TRX23" s="3"/>
      <c r="TRY23" s="3"/>
      <c r="TRZ23" s="3"/>
      <c r="TSA23" s="3"/>
      <c r="TSB23" s="3"/>
      <c r="TSC23" s="3"/>
      <c r="TSD23" s="3"/>
      <c r="TSE23" s="3"/>
      <c r="TSF23" s="3"/>
      <c r="TSG23" s="3"/>
      <c r="TSH23" s="3"/>
      <c r="TSI23" s="3"/>
      <c r="TSJ23" s="3"/>
      <c r="TSK23" s="3"/>
      <c r="TSL23" s="3"/>
      <c r="TSM23" s="3"/>
      <c r="TSN23" s="3"/>
      <c r="TSO23" s="3"/>
      <c r="TSP23" s="3"/>
      <c r="TSQ23" s="3"/>
      <c r="TSR23" s="3"/>
      <c r="TSS23" s="3"/>
      <c r="TST23" s="3"/>
      <c r="TSU23" s="3"/>
      <c r="TSV23" s="3"/>
      <c r="TSW23" s="3"/>
      <c r="TSX23" s="3"/>
      <c r="TSY23" s="3"/>
      <c r="TSZ23" s="3"/>
      <c r="TTA23" s="3"/>
      <c r="TTB23" s="3"/>
      <c r="TTC23" s="3"/>
      <c r="TTD23" s="3"/>
      <c r="TTE23" s="3"/>
      <c r="TTF23" s="3"/>
      <c r="TTG23" s="3"/>
      <c r="TTH23" s="3"/>
      <c r="TTI23" s="3"/>
      <c r="TTJ23" s="3"/>
      <c r="TTK23" s="3"/>
      <c r="TTL23" s="3"/>
      <c r="TTM23" s="3"/>
      <c r="TTN23" s="3"/>
      <c r="TTO23" s="3"/>
      <c r="TTP23" s="3"/>
      <c r="TTQ23" s="3"/>
      <c r="TTR23" s="3"/>
      <c r="TTS23" s="3"/>
      <c r="TTT23" s="3"/>
      <c r="TTU23" s="3"/>
      <c r="TTV23" s="3"/>
      <c r="TTW23" s="3"/>
      <c r="TTX23" s="3"/>
      <c r="TTY23" s="3"/>
      <c r="TTZ23" s="3"/>
      <c r="TUA23" s="3"/>
      <c r="TUB23" s="3"/>
      <c r="TUC23" s="3"/>
      <c r="TUD23" s="3"/>
      <c r="TUE23" s="3"/>
      <c r="TUF23" s="3"/>
      <c r="TUG23" s="3"/>
      <c r="TUH23" s="3"/>
      <c r="TUI23" s="3"/>
      <c r="TUJ23" s="3"/>
      <c r="TUK23" s="3"/>
      <c r="TUL23" s="3"/>
      <c r="TUM23" s="3"/>
      <c r="TUN23" s="3"/>
      <c r="TUO23" s="3"/>
      <c r="TUP23" s="3"/>
      <c r="TUQ23" s="3"/>
      <c r="TUR23" s="3"/>
      <c r="TUS23" s="3"/>
      <c r="TUT23" s="3"/>
      <c r="TUU23" s="3"/>
      <c r="TUV23" s="3"/>
      <c r="TUW23" s="3"/>
      <c r="TUX23" s="3"/>
      <c r="TUY23" s="3"/>
      <c r="TUZ23" s="3"/>
      <c r="TVA23" s="3"/>
      <c r="TVB23" s="3"/>
      <c r="TVC23" s="3"/>
      <c r="TVD23" s="3"/>
      <c r="TVE23" s="3"/>
      <c r="TVF23" s="3"/>
      <c r="TVG23" s="3"/>
      <c r="TVH23" s="3"/>
      <c r="TVI23" s="3"/>
      <c r="TVJ23" s="3"/>
      <c r="TVK23" s="3"/>
      <c r="TVL23" s="3"/>
      <c r="TVM23" s="3"/>
      <c r="TVN23" s="3"/>
      <c r="TVO23" s="3"/>
      <c r="TVP23" s="3"/>
      <c r="TVQ23" s="3"/>
      <c r="TVR23" s="3"/>
      <c r="TVS23" s="3"/>
      <c r="TVT23" s="3"/>
      <c r="TVU23" s="3"/>
      <c r="TVV23" s="3"/>
      <c r="TVW23" s="3"/>
      <c r="TVX23" s="3"/>
      <c r="TVY23" s="3"/>
      <c r="TVZ23" s="3"/>
      <c r="TWA23" s="3"/>
      <c r="TWB23" s="3"/>
      <c r="TWC23" s="3"/>
      <c r="TWD23" s="3"/>
      <c r="TWE23" s="3"/>
      <c r="TWF23" s="3"/>
      <c r="TWG23" s="3"/>
      <c r="TWH23" s="3"/>
      <c r="TWI23" s="3"/>
      <c r="TWJ23" s="3"/>
      <c r="TWK23" s="3"/>
      <c r="TWL23" s="3"/>
      <c r="TWM23" s="3"/>
      <c r="TWN23" s="3"/>
      <c r="TWO23" s="3"/>
      <c r="TWP23" s="3"/>
      <c r="TWQ23" s="3"/>
      <c r="TWR23" s="3"/>
      <c r="TWS23" s="3"/>
      <c r="TWT23" s="3"/>
      <c r="TWU23" s="3"/>
      <c r="TWV23" s="3"/>
      <c r="TWW23" s="3"/>
      <c r="TWX23" s="3"/>
      <c r="TWY23" s="3"/>
      <c r="TWZ23" s="3"/>
      <c r="TXA23" s="3"/>
      <c r="TXB23" s="3"/>
      <c r="TXC23" s="3"/>
      <c r="TXD23" s="3"/>
      <c r="TXE23" s="3"/>
      <c r="TXF23" s="3"/>
      <c r="TXG23" s="3"/>
      <c r="TXH23" s="3"/>
      <c r="TXI23" s="3"/>
      <c r="TXJ23" s="3"/>
      <c r="TXK23" s="3"/>
      <c r="TXL23" s="3"/>
      <c r="TXM23" s="3"/>
      <c r="TXN23" s="3"/>
      <c r="TXO23" s="3"/>
      <c r="TXP23" s="3"/>
      <c r="TXQ23" s="3"/>
      <c r="TXR23" s="3"/>
      <c r="TXS23" s="3"/>
      <c r="TXT23" s="3"/>
      <c r="TXU23" s="3"/>
      <c r="TXV23" s="3"/>
      <c r="TXW23" s="3"/>
      <c r="TXX23" s="3"/>
      <c r="TXY23" s="3"/>
      <c r="TXZ23" s="3"/>
      <c r="TYA23" s="3"/>
      <c r="TYB23" s="3"/>
      <c r="TYC23" s="3"/>
      <c r="TYD23" s="3"/>
      <c r="TYE23" s="3"/>
      <c r="TYF23" s="3"/>
      <c r="TYG23" s="3"/>
      <c r="TYH23" s="3"/>
      <c r="TYI23" s="3"/>
      <c r="TYJ23" s="3"/>
      <c r="TYK23" s="3"/>
      <c r="TYL23" s="3"/>
      <c r="TYM23" s="3"/>
      <c r="TYN23" s="3"/>
      <c r="TYO23" s="3"/>
      <c r="TYP23" s="3"/>
      <c r="TYQ23" s="3"/>
      <c r="TYR23" s="3"/>
      <c r="TYS23" s="3"/>
      <c r="TYT23" s="3"/>
      <c r="TYU23" s="3"/>
      <c r="TYV23" s="3"/>
      <c r="TYW23" s="3"/>
      <c r="TYX23" s="3"/>
      <c r="TYY23" s="3"/>
      <c r="TYZ23" s="3"/>
      <c r="TZA23" s="3"/>
      <c r="TZB23" s="3"/>
      <c r="TZC23" s="3"/>
      <c r="TZD23" s="3"/>
      <c r="TZE23" s="3"/>
      <c r="TZF23" s="3"/>
      <c r="TZG23" s="3"/>
      <c r="TZH23" s="3"/>
      <c r="TZI23" s="3"/>
      <c r="TZJ23" s="3"/>
      <c r="TZK23" s="3"/>
      <c r="TZL23" s="3"/>
      <c r="TZM23" s="3"/>
      <c r="TZN23" s="3"/>
      <c r="TZO23" s="3"/>
      <c r="TZP23" s="3"/>
      <c r="TZQ23" s="3"/>
      <c r="TZR23" s="3"/>
      <c r="TZS23" s="3"/>
      <c r="TZT23" s="3"/>
      <c r="TZU23" s="3"/>
      <c r="TZV23" s="3"/>
      <c r="TZW23" s="3"/>
      <c r="TZX23" s="3"/>
      <c r="TZY23" s="3"/>
      <c r="TZZ23" s="3"/>
      <c r="UAA23" s="3"/>
      <c r="UAB23" s="3"/>
      <c r="UAC23" s="3"/>
      <c r="UAD23" s="3"/>
      <c r="UAE23" s="3"/>
      <c r="UAF23" s="3"/>
      <c r="UAG23" s="3"/>
      <c r="UAH23" s="3"/>
      <c r="UAI23" s="3"/>
      <c r="UAJ23" s="3"/>
      <c r="UAK23" s="3"/>
      <c r="UAL23" s="3"/>
      <c r="UAM23" s="3"/>
      <c r="UAN23" s="3"/>
      <c r="UAO23" s="3"/>
      <c r="UAP23" s="3"/>
      <c r="UAQ23" s="3"/>
      <c r="UAR23" s="3"/>
      <c r="UAS23" s="3"/>
      <c r="UAT23" s="3"/>
      <c r="UAU23" s="3"/>
      <c r="UAV23" s="3"/>
      <c r="UAW23" s="3"/>
      <c r="UAX23" s="3"/>
      <c r="UAY23" s="3"/>
      <c r="UAZ23" s="3"/>
      <c r="UBA23" s="3"/>
      <c r="UBB23" s="3"/>
      <c r="UBC23" s="3"/>
      <c r="UBD23" s="3"/>
      <c r="UBE23" s="3"/>
      <c r="UBF23" s="3"/>
      <c r="UBG23" s="3"/>
      <c r="UBH23" s="3"/>
      <c r="UBI23" s="3"/>
      <c r="UBJ23" s="3"/>
      <c r="UBK23" s="3"/>
      <c r="UBL23" s="3"/>
      <c r="UBM23" s="3"/>
      <c r="UBN23" s="3"/>
      <c r="UBO23" s="3"/>
      <c r="UBP23" s="3"/>
      <c r="UBQ23" s="3"/>
      <c r="UBR23" s="3"/>
      <c r="UBS23" s="3"/>
      <c r="UBT23" s="3"/>
      <c r="UBU23" s="3"/>
      <c r="UBV23" s="3"/>
      <c r="UBW23" s="3"/>
      <c r="UBX23" s="3"/>
      <c r="UBY23" s="3"/>
      <c r="UBZ23" s="3"/>
      <c r="UCA23" s="3"/>
      <c r="UCB23" s="3"/>
      <c r="UCC23" s="3"/>
      <c r="UCD23" s="3"/>
      <c r="UCE23" s="3"/>
      <c r="UCF23" s="3"/>
      <c r="UCG23" s="3"/>
      <c r="UCH23" s="3"/>
      <c r="UCI23" s="3"/>
      <c r="UCJ23" s="3"/>
      <c r="UCK23" s="3"/>
      <c r="UCL23" s="3"/>
      <c r="UCM23" s="3"/>
      <c r="UCN23" s="3"/>
      <c r="UCO23" s="3"/>
      <c r="UCP23" s="3"/>
      <c r="UCQ23" s="3"/>
      <c r="UCR23" s="3"/>
      <c r="UCS23" s="3"/>
      <c r="UCT23" s="3"/>
      <c r="UCU23" s="3"/>
      <c r="UCV23" s="3"/>
      <c r="UCW23" s="3"/>
      <c r="UCX23" s="3"/>
      <c r="UCY23" s="3"/>
      <c r="UCZ23" s="3"/>
      <c r="UDA23" s="3"/>
      <c r="UDB23" s="3"/>
      <c r="UDC23" s="3"/>
      <c r="UDD23" s="3"/>
      <c r="UDE23" s="3"/>
      <c r="UDF23" s="3"/>
      <c r="UDG23" s="3"/>
      <c r="UDH23" s="3"/>
      <c r="UDI23" s="3"/>
      <c r="UDJ23" s="3"/>
      <c r="UDK23" s="3"/>
      <c r="UDL23" s="3"/>
      <c r="UDM23" s="3"/>
      <c r="UDN23" s="3"/>
      <c r="UDO23" s="3"/>
      <c r="UDP23" s="3"/>
      <c r="UDQ23" s="3"/>
      <c r="UDR23" s="3"/>
      <c r="UDS23" s="3"/>
      <c r="UDT23" s="3"/>
      <c r="UDU23" s="3"/>
      <c r="UDV23" s="3"/>
      <c r="UDW23" s="3"/>
      <c r="UDX23" s="3"/>
      <c r="UDY23" s="3"/>
      <c r="UDZ23" s="3"/>
      <c r="UEA23" s="3"/>
      <c r="UEB23" s="3"/>
      <c r="UEC23" s="3"/>
      <c r="UED23" s="3"/>
      <c r="UEE23" s="3"/>
      <c r="UEF23" s="3"/>
      <c r="UEG23" s="3"/>
      <c r="UEH23" s="3"/>
      <c r="UEI23" s="3"/>
      <c r="UEJ23" s="3"/>
      <c r="UEK23" s="3"/>
      <c r="UEL23" s="3"/>
      <c r="UEM23" s="3"/>
      <c r="UEN23" s="3"/>
      <c r="UEO23" s="3"/>
      <c r="UEP23" s="3"/>
      <c r="UEQ23" s="3"/>
      <c r="UER23" s="3"/>
      <c r="UES23" s="3"/>
      <c r="UET23" s="3"/>
      <c r="UEU23" s="3"/>
      <c r="UEV23" s="3"/>
      <c r="UEW23" s="3"/>
      <c r="UEX23" s="3"/>
      <c r="UEY23" s="3"/>
      <c r="UEZ23" s="3"/>
      <c r="UFA23" s="3"/>
      <c r="UFB23" s="3"/>
      <c r="UFC23" s="3"/>
      <c r="UFD23" s="3"/>
      <c r="UFE23" s="3"/>
      <c r="UFF23" s="3"/>
      <c r="UFG23" s="3"/>
      <c r="UFH23" s="3"/>
      <c r="UFI23" s="3"/>
      <c r="UFJ23" s="3"/>
      <c r="UFK23" s="3"/>
      <c r="UFL23" s="3"/>
      <c r="UFM23" s="3"/>
      <c r="UFN23" s="3"/>
      <c r="UFO23" s="3"/>
      <c r="UFP23" s="3"/>
      <c r="UFQ23" s="3"/>
      <c r="UFR23" s="3"/>
      <c r="UFS23" s="3"/>
      <c r="UFT23" s="3"/>
      <c r="UFU23" s="3"/>
      <c r="UFV23" s="3"/>
      <c r="UFW23" s="3"/>
      <c r="UFX23" s="3"/>
      <c r="UFY23" s="3"/>
      <c r="UFZ23" s="3"/>
      <c r="UGA23" s="3"/>
      <c r="UGB23" s="3"/>
      <c r="UGC23" s="3"/>
      <c r="UGD23" s="3"/>
      <c r="UGE23" s="3"/>
      <c r="UGF23" s="3"/>
      <c r="UGG23" s="3"/>
      <c r="UGH23" s="3"/>
      <c r="UGI23" s="3"/>
      <c r="UGJ23" s="3"/>
      <c r="UGK23" s="3"/>
      <c r="UGL23" s="3"/>
      <c r="UGM23" s="3"/>
      <c r="UGN23" s="3"/>
      <c r="UGO23" s="3"/>
      <c r="UGP23" s="3"/>
      <c r="UGQ23" s="3"/>
      <c r="UGR23" s="3"/>
      <c r="UGS23" s="3"/>
      <c r="UGT23" s="3"/>
      <c r="UGU23" s="3"/>
      <c r="UGV23" s="3"/>
      <c r="UGW23" s="3"/>
      <c r="UGX23" s="3"/>
      <c r="UGY23" s="3"/>
      <c r="UGZ23" s="3"/>
      <c r="UHA23" s="3"/>
      <c r="UHB23" s="3"/>
      <c r="UHC23" s="3"/>
      <c r="UHD23" s="3"/>
      <c r="UHE23" s="3"/>
      <c r="UHF23" s="3"/>
      <c r="UHG23" s="3"/>
      <c r="UHH23" s="3"/>
      <c r="UHI23" s="3"/>
      <c r="UHJ23" s="3"/>
      <c r="UHK23" s="3"/>
      <c r="UHL23" s="3"/>
      <c r="UHM23" s="3"/>
      <c r="UHN23" s="3"/>
      <c r="UHO23" s="3"/>
      <c r="UHP23" s="3"/>
      <c r="UHQ23" s="3"/>
      <c r="UHR23" s="3"/>
      <c r="UHS23" s="3"/>
      <c r="UHT23" s="3"/>
      <c r="UHU23" s="3"/>
      <c r="UHV23" s="3"/>
      <c r="UHW23" s="3"/>
      <c r="UHX23" s="3"/>
      <c r="UHY23" s="3"/>
      <c r="UHZ23" s="3"/>
      <c r="UIA23" s="3"/>
      <c r="UIB23" s="3"/>
      <c r="UIC23" s="3"/>
      <c r="UID23" s="3"/>
      <c r="UIE23" s="3"/>
      <c r="UIF23" s="3"/>
      <c r="UIG23" s="3"/>
      <c r="UIH23" s="3"/>
      <c r="UII23" s="3"/>
      <c r="UIJ23" s="3"/>
      <c r="UIK23" s="3"/>
      <c r="UIL23" s="3"/>
      <c r="UIM23" s="3"/>
      <c r="UIN23" s="3"/>
      <c r="UIO23" s="3"/>
      <c r="UIP23" s="3"/>
      <c r="UIQ23" s="3"/>
      <c r="UIR23" s="3"/>
      <c r="UIS23" s="3"/>
      <c r="UIT23" s="3"/>
      <c r="UIU23" s="3"/>
      <c r="UIV23" s="3"/>
      <c r="UIW23" s="3"/>
      <c r="UIX23" s="3"/>
      <c r="UIY23" s="3"/>
      <c r="UIZ23" s="3"/>
      <c r="UJA23" s="3"/>
      <c r="UJB23" s="3"/>
      <c r="UJC23" s="3"/>
      <c r="UJD23" s="3"/>
      <c r="UJE23" s="3"/>
      <c r="UJF23" s="3"/>
      <c r="UJG23" s="3"/>
      <c r="UJH23" s="3"/>
      <c r="UJI23" s="3"/>
      <c r="UJJ23" s="3"/>
      <c r="UJK23" s="3"/>
      <c r="UJL23" s="3"/>
      <c r="UJM23" s="3"/>
      <c r="UJN23" s="3"/>
      <c r="UJO23" s="3"/>
      <c r="UJP23" s="3"/>
      <c r="UJQ23" s="3"/>
      <c r="UJR23" s="3"/>
      <c r="UJS23" s="3"/>
      <c r="UJT23" s="3"/>
      <c r="UJU23" s="3"/>
      <c r="UJV23" s="3"/>
      <c r="UJW23" s="3"/>
      <c r="UJX23" s="3"/>
      <c r="UJY23" s="3"/>
      <c r="UJZ23" s="3"/>
      <c r="UKA23" s="3"/>
      <c r="UKB23" s="3"/>
      <c r="UKC23" s="3"/>
      <c r="UKD23" s="3"/>
      <c r="UKE23" s="3"/>
      <c r="UKF23" s="3"/>
      <c r="UKG23" s="3"/>
      <c r="UKH23" s="3"/>
      <c r="UKI23" s="3"/>
      <c r="UKJ23" s="3"/>
      <c r="UKK23" s="3"/>
      <c r="UKL23" s="3"/>
      <c r="UKM23" s="3"/>
      <c r="UKN23" s="3"/>
      <c r="UKO23" s="3"/>
      <c r="UKP23" s="3"/>
      <c r="UKQ23" s="3"/>
      <c r="UKR23" s="3"/>
      <c r="UKS23" s="3"/>
      <c r="UKT23" s="3"/>
      <c r="UKU23" s="3"/>
      <c r="UKV23" s="3"/>
      <c r="UKW23" s="3"/>
      <c r="UKX23" s="3"/>
      <c r="UKY23" s="3"/>
      <c r="UKZ23" s="3"/>
      <c r="ULA23" s="3"/>
      <c r="ULB23" s="3"/>
      <c r="ULC23" s="3"/>
      <c r="ULD23" s="3"/>
      <c r="ULE23" s="3"/>
      <c r="ULF23" s="3"/>
      <c r="ULG23" s="3"/>
      <c r="ULH23" s="3"/>
      <c r="ULI23" s="3"/>
      <c r="ULJ23" s="3"/>
      <c r="ULK23" s="3"/>
      <c r="ULL23" s="3"/>
      <c r="ULM23" s="3"/>
      <c r="ULN23" s="3"/>
      <c r="ULO23" s="3"/>
      <c r="ULP23" s="3"/>
      <c r="ULQ23" s="3"/>
      <c r="ULR23" s="3"/>
      <c r="ULS23" s="3"/>
      <c r="ULT23" s="3"/>
      <c r="ULU23" s="3"/>
      <c r="ULV23" s="3"/>
      <c r="ULW23" s="3"/>
      <c r="ULX23" s="3"/>
      <c r="ULY23" s="3"/>
      <c r="ULZ23" s="3"/>
      <c r="UMA23" s="3"/>
      <c r="UMB23" s="3"/>
      <c r="UMC23" s="3"/>
      <c r="UMD23" s="3"/>
      <c r="UME23" s="3"/>
      <c r="UMF23" s="3"/>
      <c r="UMG23" s="3"/>
      <c r="UMH23" s="3"/>
      <c r="UMI23" s="3"/>
      <c r="UMJ23" s="3"/>
      <c r="UMK23" s="3"/>
      <c r="UML23" s="3"/>
      <c r="UMM23" s="3"/>
      <c r="UMN23" s="3"/>
      <c r="UMO23" s="3"/>
      <c r="UMP23" s="3"/>
      <c r="UMQ23" s="3"/>
      <c r="UMR23" s="3"/>
      <c r="UMS23" s="3"/>
      <c r="UMT23" s="3"/>
      <c r="UMU23" s="3"/>
      <c r="UMV23" s="3"/>
      <c r="UMW23" s="3"/>
      <c r="UMX23" s="3"/>
      <c r="UMY23" s="3"/>
      <c r="UMZ23" s="3"/>
      <c r="UNA23" s="3"/>
      <c r="UNB23" s="3"/>
      <c r="UNC23" s="3"/>
      <c r="UND23" s="3"/>
      <c r="UNE23" s="3"/>
      <c r="UNF23" s="3"/>
      <c r="UNG23" s="3"/>
      <c r="UNH23" s="3"/>
      <c r="UNI23" s="3"/>
      <c r="UNJ23" s="3"/>
      <c r="UNK23" s="3"/>
      <c r="UNL23" s="3"/>
      <c r="UNM23" s="3"/>
      <c r="UNN23" s="3"/>
      <c r="UNO23" s="3"/>
      <c r="UNP23" s="3"/>
      <c r="UNQ23" s="3"/>
      <c r="UNR23" s="3"/>
      <c r="UNS23" s="3"/>
      <c r="UNT23" s="3"/>
      <c r="UNU23" s="3"/>
      <c r="UNV23" s="3"/>
      <c r="UNW23" s="3"/>
      <c r="UNX23" s="3"/>
      <c r="UNY23" s="3"/>
      <c r="UNZ23" s="3"/>
      <c r="UOA23" s="3"/>
      <c r="UOB23" s="3"/>
      <c r="UOC23" s="3"/>
      <c r="UOD23" s="3"/>
      <c r="UOE23" s="3"/>
      <c r="UOF23" s="3"/>
      <c r="UOG23" s="3"/>
      <c r="UOH23" s="3"/>
      <c r="UOI23" s="3"/>
      <c r="UOJ23" s="3"/>
      <c r="UOK23" s="3"/>
      <c r="UOL23" s="3"/>
      <c r="UOM23" s="3"/>
      <c r="UON23" s="3"/>
      <c r="UOO23" s="3"/>
      <c r="UOP23" s="3"/>
      <c r="UOQ23" s="3"/>
      <c r="UOR23" s="3"/>
      <c r="UOS23" s="3"/>
      <c r="UOT23" s="3"/>
      <c r="UOU23" s="3"/>
      <c r="UOV23" s="3"/>
      <c r="UOW23" s="3"/>
      <c r="UOX23" s="3"/>
      <c r="UOY23" s="3"/>
      <c r="UOZ23" s="3"/>
      <c r="UPA23" s="3"/>
      <c r="UPB23" s="3"/>
      <c r="UPC23" s="3"/>
      <c r="UPD23" s="3"/>
      <c r="UPE23" s="3"/>
      <c r="UPF23" s="3"/>
      <c r="UPG23" s="3"/>
      <c r="UPH23" s="3"/>
      <c r="UPI23" s="3"/>
      <c r="UPJ23" s="3"/>
      <c r="UPK23" s="3"/>
      <c r="UPL23" s="3"/>
      <c r="UPM23" s="3"/>
      <c r="UPN23" s="3"/>
      <c r="UPO23" s="3"/>
      <c r="UPP23" s="3"/>
      <c r="UPQ23" s="3"/>
      <c r="UPR23" s="3"/>
      <c r="UPS23" s="3"/>
      <c r="UPT23" s="3"/>
      <c r="UPU23" s="3"/>
      <c r="UPV23" s="3"/>
      <c r="UPW23" s="3"/>
      <c r="UPX23" s="3"/>
      <c r="UPY23" s="3"/>
      <c r="UPZ23" s="3"/>
      <c r="UQA23" s="3"/>
      <c r="UQB23" s="3"/>
      <c r="UQC23" s="3"/>
      <c r="UQD23" s="3"/>
      <c r="UQE23" s="3"/>
      <c r="UQF23" s="3"/>
      <c r="UQG23" s="3"/>
      <c r="UQH23" s="3"/>
      <c r="UQI23" s="3"/>
      <c r="UQJ23" s="3"/>
      <c r="UQK23" s="3"/>
      <c r="UQL23" s="3"/>
      <c r="UQM23" s="3"/>
      <c r="UQN23" s="3"/>
      <c r="UQO23" s="3"/>
      <c r="UQP23" s="3"/>
      <c r="UQQ23" s="3"/>
      <c r="UQR23" s="3"/>
      <c r="UQS23" s="3"/>
      <c r="UQT23" s="3"/>
      <c r="UQU23" s="3"/>
      <c r="UQV23" s="3"/>
      <c r="UQW23" s="3"/>
      <c r="UQX23" s="3"/>
      <c r="UQY23" s="3"/>
      <c r="UQZ23" s="3"/>
      <c r="URA23" s="3"/>
      <c r="URB23" s="3"/>
      <c r="URC23" s="3"/>
      <c r="URD23" s="3"/>
      <c r="URE23" s="3"/>
      <c r="URF23" s="3"/>
      <c r="URG23" s="3"/>
      <c r="URH23" s="3"/>
      <c r="URI23" s="3"/>
      <c r="URJ23" s="3"/>
      <c r="URK23" s="3"/>
      <c r="URL23" s="3"/>
      <c r="URM23" s="3"/>
      <c r="URN23" s="3"/>
      <c r="URO23" s="3"/>
      <c r="URP23" s="3"/>
      <c r="URQ23" s="3"/>
      <c r="URR23" s="3"/>
      <c r="URS23" s="3"/>
      <c r="URT23" s="3"/>
      <c r="URU23" s="3"/>
      <c r="URV23" s="3"/>
      <c r="URW23" s="3"/>
      <c r="URX23" s="3"/>
      <c r="URY23" s="3"/>
      <c r="URZ23" s="3"/>
      <c r="USA23" s="3"/>
      <c r="USB23" s="3"/>
      <c r="USC23" s="3"/>
      <c r="USD23" s="3"/>
      <c r="USE23" s="3"/>
      <c r="USF23" s="3"/>
      <c r="USG23" s="3"/>
      <c r="USH23" s="3"/>
      <c r="USI23" s="3"/>
      <c r="USJ23" s="3"/>
      <c r="USK23" s="3"/>
      <c r="USL23" s="3"/>
      <c r="USM23" s="3"/>
      <c r="USN23" s="3"/>
      <c r="USO23" s="3"/>
      <c r="USP23" s="3"/>
      <c r="USQ23" s="3"/>
      <c r="USR23" s="3"/>
      <c r="USS23" s="3"/>
      <c r="UST23" s="3"/>
      <c r="USU23" s="3"/>
      <c r="USV23" s="3"/>
      <c r="USW23" s="3"/>
      <c r="USX23" s="3"/>
      <c r="USY23" s="3"/>
      <c r="USZ23" s="3"/>
      <c r="UTA23" s="3"/>
      <c r="UTB23" s="3"/>
      <c r="UTC23" s="3"/>
      <c r="UTD23" s="3"/>
      <c r="UTE23" s="3"/>
      <c r="UTF23" s="3"/>
      <c r="UTG23" s="3"/>
      <c r="UTH23" s="3"/>
      <c r="UTI23" s="3"/>
      <c r="UTJ23" s="3"/>
      <c r="UTK23" s="3"/>
      <c r="UTL23" s="3"/>
      <c r="UTM23" s="3"/>
      <c r="UTN23" s="3"/>
      <c r="UTO23" s="3"/>
      <c r="UTP23" s="3"/>
      <c r="UTQ23" s="3"/>
      <c r="UTR23" s="3"/>
      <c r="UTS23" s="3"/>
      <c r="UTT23" s="3"/>
      <c r="UTU23" s="3"/>
      <c r="UTV23" s="3"/>
      <c r="UTW23" s="3"/>
      <c r="UTX23" s="3"/>
      <c r="UTY23" s="3"/>
      <c r="UTZ23" s="3"/>
      <c r="UUA23" s="3"/>
      <c r="UUB23" s="3"/>
      <c r="UUC23" s="3"/>
      <c r="UUD23" s="3"/>
      <c r="UUE23" s="3"/>
      <c r="UUF23" s="3"/>
      <c r="UUG23" s="3"/>
      <c r="UUH23" s="3"/>
      <c r="UUI23" s="3"/>
      <c r="UUJ23" s="3"/>
      <c r="UUK23" s="3"/>
      <c r="UUL23" s="3"/>
      <c r="UUM23" s="3"/>
      <c r="UUN23" s="3"/>
      <c r="UUO23" s="3"/>
      <c r="UUP23" s="3"/>
      <c r="UUQ23" s="3"/>
      <c r="UUR23" s="3"/>
      <c r="UUS23" s="3"/>
      <c r="UUT23" s="3"/>
      <c r="UUU23" s="3"/>
      <c r="UUV23" s="3"/>
      <c r="UUW23" s="3"/>
      <c r="UUX23" s="3"/>
      <c r="UUY23" s="3"/>
      <c r="UUZ23" s="3"/>
      <c r="UVA23" s="3"/>
      <c r="UVB23" s="3"/>
      <c r="UVC23" s="3"/>
      <c r="UVD23" s="3"/>
      <c r="UVE23" s="3"/>
      <c r="UVF23" s="3"/>
      <c r="UVG23" s="3"/>
      <c r="UVH23" s="3"/>
      <c r="UVI23" s="3"/>
      <c r="UVJ23" s="3"/>
      <c r="UVK23" s="3"/>
      <c r="UVL23" s="3"/>
      <c r="UVM23" s="3"/>
      <c r="UVN23" s="3"/>
      <c r="UVO23" s="3"/>
      <c r="UVP23" s="3"/>
      <c r="UVQ23" s="3"/>
      <c r="UVR23" s="3"/>
      <c r="UVS23" s="3"/>
      <c r="UVT23" s="3"/>
      <c r="UVU23" s="3"/>
      <c r="UVV23" s="3"/>
      <c r="UVW23" s="3"/>
      <c r="UVX23" s="3"/>
      <c r="UVY23" s="3"/>
      <c r="UVZ23" s="3"/>
      <c r="UWA23" s="3"/>
      <c r="UWB23" s="3"/>
      <c r="UWC23" s="3"/>
      <c r="UWD23" s="3"/>
      <c r="UWE23" s="3"/>
      <c r="UWF23" s="3"/>
      <c r="UWG23" s="3"/>
      <c r="UWH23" s="3"/>
      <c r="UWI23" s="3"/>
      <c r="UWJ23" s="3"/>
      <c r="UWK23" s="3"/>
      <c r="UWL23" s="3"/>
      <c r="UWM23" s="3"/>
      <c r="UWN23" s="3"/>
      <c r="UWO23" s="3"/>
      <c r="UWP23" s="3"/>
      <c r="UWQ23" s="3"/>
      <c r="UWR23" s="3"/>
      <c r="UWS23" s="3"/>
      <c r="UWT23" s="3"/>
      <c r="UWU23" s="3"/>
      <c r="UWV23" s="3"/>
      <c r="UWW23" s="3"/>
      <c r="UWX23" s="3"/>
      <c r="UWY23" s="3"/>
      <c r="UWZ23" s="3"/>
      <c r="UXA23" s="3"/>
      <c r="UXB23" s="3"/>
      <c r="UXC23" s="3"/>
      <c r="UXD23" s="3"/>
      <c r="UXE23" s="3"/>
      <c r="UXF23" s="3"/>
      <c r="UXG23" s="3"/>
      <c r="UXH23" s="3"/>
      <c r="UXI23" s="3"/>
      <c r="UXJ23" s="3"/>
      <c r="UXK23" s="3"/>
      <c r="UXL23" s="3"/>
      <c r="UXM23" s="3"/>
      <c r="UXN23" s="3"/>
      <c r="UXO23" s="3"/>
      <c r="UXP23" s="3"/>
      <c r="UXQ23" s="3"/>
      <c r="UXR23" s="3"/>
      <c r="UXS23" s="3"/>
      <c r="UXT23" s="3"/>
      <c r="UXU23" s="3"/>
      <c r="UXV23" s="3"/>
      <c r="UXW23" s="3"/>
      <c r="UXX23" s="3"/>
      <c r="UXY23" s="3"/>
      <c r="UXZ23" s="3"/>
      <c r="UYA23" s="3"/>
      <c r="UYB23" s="3"/>
      <c r="UYC23" s="3"/>
      <c r="UYD23" s="3"/>
      <c r="UYE23" s="3"/>
      <c r="UYF23" s="3"/>
      <c r="UYG23" s="3"/>
      <c r="UYH23" s="3"/>
      <c r="UYI23" s="3"/>
      <c r="UYJ23" s="3"/>
      <c r="UYK23" s="3"/>
      <c r="UYL23" s="3"/>
      <c r="UYM23" s="3"/>
      <c r="UYN23" s="3"/>
      <c r="UYO23" s="3"/>
      <c r="UYP23" s="3"/>
      <c r="UYQ23" s="3"/>
      <c r="UYR23" s="3"/>
      <c r="UYS23" s="3"/>
      <c r="UYT23" s="3"/>
      <c r="UYU23" s="3"/>
      <c r="UYV23" s="3"/>
      <c r="UYW23" s="3"/>
      <c r="UYX23" s="3"/>
      <c r="UYY23" s="3"/>
      <c r="UYZ23" s="3"/>
      <c r="UZA23" s="3"/>
      <c r="UZB23" s="3"/>
      <c r="UZC23" s="3"/>
      <c r="UZD23" s="3"/>
      <c r="UZE23" s="3"/>
      <c r="UZF23" s="3"/>
      <c r="UZG23" s="3"/>
      <c r="UZH23" s="3"/>
      <c r="UZI23" s="3"/>
      <c r="UZJ23" s="3"/>
      <c r="UZK23" s="3"/>
      <c r="UZL23" s="3"/>
      <c r="UZM23" s="3"/>
      <c r="UZN23" s="3"/>
      <c r="UZO23" s="3"/>
      <c r="UZP23" s="3"/>
      <c r="UZQ23" s="3"/>
      <c r="UZR23" s="3"/>
      <c r="UZS23" s="3"/>
      <c r="UZT23" s="3"/>
      <c r="UZU23" s="3"/>
      <c r="UZV23" s="3"/>
      <c r="UZW23" s="3"/>
      <c r="UZX23" s="3"/>
      <c r="UZY23" s="3"/>
      <c r="UZZ23" s="3"/>
      <c r="VAA23" s="3"/>
      <c r="VAB23" s="3"/>
      <c r="VAC23" s="3"/>
      <c r="VAD23" s="3"/>
      <c r="VAE23" s="3"/>
      <c r="VAF23" s="3"/>
      <c r="VAG23" s="3"/>
      <c r="VAH23" s="3"/>
      <c r="VAI23" s="3"/>
      <c r="VAJ23" s="3"/>
      <c r="VAK23" s="3"/>
      <c r="VAL23" s="3"/>
      <c r="VAM23" s="3"/>
      <c r="VAN23" s="3"/>
      <c r="VAO23" s="3"/>
      <c r="VAP23" s="3"/>
      <c r="VAQ23" s="3"/>
      <c r="VAR23" s="3"/>
      <c r="VAS23" s="3"/>
      <c r="VAT23" s="3"/>
      <c r="VAU23" s="3"/>
      <c r="VAV23" s="3"/>
      <c r="VAW23" s="3"/>
      <c r="VAX23" s="3"/>
      <c r="VAY23" s="3"/>
      <c r="VAZ23" s="3"/>
      <c r="VBA23" s="3"/>
      <c r="VBB23" s="3"/>
      <c r="VBC23" s="3"/>
      <c r="VBD23" s="3"/>
      <c r="VBE23" s="3"/>
      <c r="VBF23" s="3"/>
      <c r="VBG23" s="3"/>
      <c r="VBH23" s="3"/>
      <c r="VBI23" s="3"/>
      <c r="VBJ23" s="3"/>
      <c r="VBK23" s="3"/>
      <c r="VBL23" s="3"/>
      <c r="VBM23" s="3"/>
      <c r="VBN23" s="3"/>
      <c r="VBO23" s="3"/>
      <c r="VBP23" s="3"/>
      <c r="VBQ23" s="3"/>
      <c r="VBR23" s="3"/>
      <c r="VBS23" s="3"/>
      <c r="VBT23" s="3"/>
      <c r="VBU23" s="3"/>
      <c r="VBV23" s="3"/>
      <c r="VBW23" s="3"/>
      <c r="VBX23" s="3"/>
      <c r="VBY23" s="3"/>
      <c r="VBZ23" s="3"/>
      <c r="VCA23" s="3"/>
      <c r="VCB23" s="3"/>
      <c r="VCC23" s="3"/>
      <c r="VCD23" s="3"/>
      <c r="VCE23" s="3"/>
      <c r="VCF23" s="3"/>
      <c r="VCG23" s="3"/>
      <c r="VCH23" s="3"/>
      <c r="VCI23" s="3"/>
      <c r="VCJ23" s="3"/>
      <c r="VCK23" s="3"/>
      <c r="VCL23" s="3"/>
      <c r="VCM23" s="3"/>
      <c r="VCN23" s="3"/>
      <c r="VCO23" s="3"/>
      <c r="VCP23" s="3"/>
      <c r="VCQ23" s="3"/>
      <c r="VCR23" s="3"/>
      <c r="VCS23" s="3"/>
      <c r="VCT23" s="3"/>
      <c r="VCU23" s="3"/>
      <c r="VCV23" s="3"/>
      <c r="VCW23" s="3"/>
      <c r="VCX23" s="3"/>
      <c r="VCY23" s="3"/>
      <c r="VCZ23" s="3"/>
      <c r="VDA23" s="3"/>
      <c r="VDB23" s="3"/>
      <c r="VDC23" s="3"/>
      <c r="VDD23" s="3"/>
      <c r="VDE23" s="3"/>
      <c r="VDF23" s="3"/>
      <c r="VDG23" s="3"/>
      <c r="VDH23" s="3"/>
      <c r="VDI23" s="3"/>
      <c r="VDJ23" s="3"/>
      <c r="VDK23" s="3"/>
      <c r="VDL23" s="3"/>
      <c r="VDM23" s="3"/>
      <c r="VDN23" s="3"/>
      <c r="VDO23" s="3"/>
      <c r="VDP23" s="3"/>
      <c r="VDQ23" s="3"/>
      <c r="VDR23" s="3"/>
      <c r="VDS23" s="3"/>
      <c r="VDT23" s="3"/>
      <c r="VDU23" s="3"/>
      <c r="VDV23" s="3"/>
      <c r="VDW23" s="3"/>
      <c r="VDX23" s="3"/>
      <c r="VDY23" s="3"/>
      <c r="VDZ23" s="3"/>
      <c r="VEA23" s="3"/>
      <c r="VEB23" s="3"/>
      <c r="VEC23" s="3"/>
      <c r="VED23" s="3"/>
      <c r="VEE23" s="3"/>
      <c r="VEF23" s="3"/>
      <c r="VEG23" s="3"/>
      <c r="VEH23" s="3"/>
      <c r="VEI23" s="3"/>
      <c r="VEJ23" s="3"/>
      <c r="VEK23" s="3"/>
      <c r="VEL23" s="3"/>
      <c r="VEM23" s="3"/>
      <c r="VEN23" s="3"/>
      <c r="VEO23" s="3"/>
      <c r="VEP23" s="3"/>
      <c r="VEQ23" s="3"/>
      <c r="VER23" s="3"/>
      <c r="VES23" s="3"/>
      <c r="VET23" s="3"/>
      <c r="VEU23" s="3"/>
      <c r="VEV23" s="3"/>
      <c r="VEW23" s="3"/>
      <c r="VEX23" s="3"/>
      <c r="VEY23" s="3"/>
      <c r="VEZ23" s="3"/>
      <c r="VFA23" s="3"/>
      <c r="VFB23" s="3"/>
      <c r="VFC23" s="3"/>
      <c r="VFD23" s="3"/>
      <c r="VFE23" s="3"/>
      <c r="VFF23" s="3"/>
      <c r="VFG23" s="3"/>
      <c r="VFH23" s="3"/>
      <c r="VFI23" s="3"/>
      <c r="VFJ23" s="3"/>
      <c r="VFK23" s="3"/>
      <c r="VFL23" s="3"/>
      <c r="VFM23" s="3"/>
      <c r="VFN23" s="3"/>
      <c r="VFO23" s="3"/>
      <c r="VFP23" s="3"/>
      <c r="VFQ23" s="3"/>
      <c r="VFR23" s="3"/>
      <c r="VFS23" s="3"/>
      <c r="VFT23" s="3"/>
      <c r="VFU23" s="3"/>
      <c r="VFV23" s="3"/>
      <c r="VFW23" s="3"/>
      <c r="VFX23" s="3"/>
      <c r="VFY23" s="3"/>
      <c r="VFZ23" s="3"/>
      <c r="VGA23" s="3"/>
      <c r="VGB23" s="3"/>
      <c r="VGC23" s="3"/>
      <c r="VGD23" s="3"/>
      <c r="VGE23" s="3"/>
      <c r="VGF23" s="3"/>
      <c r="VGG23" s="3"/>
      <c r="VGH23" s="3"/>
      <c r="VGI23" s="3"/>
      <c r="VGJ23" s="3"/>
      <c r="VGK23" s="3"/>
      <c r="VGL23" s="3"/>
      <c r="VGM23" s="3"/>
      <c r="VGN23" s="3"/>
      <c r="VGO23" s="3"/>
      <c r="VGP23" s="3"/>
      <c r="VGQ23" s="3"/>
      <c r="VGR23" s="3"/>
      <c r="VGS23" s="3"/>
      <c r="VGT23" s="3"/>
      <c r="VGU23" s="3"/>
      <c r="VGV23" s="3"/>
      <c r="VGW23" s="3"/>
      <c r="VGX23" s="3"/>
      <c r="VGY23" s="3"/>
      <c r="VGZ23" s="3"/>
      <c r="VHA23" s="3"/>
      <c r="VHB23" s="3"/>
      <c r="VHC23" s="3"/>
      <c r="VHD23" s="3"/>
      <c r="VHE23" s="3"/>
      <c r="VHF23" s="3"/>
      <c r="VHG23" s="3"/>
      <c r="VHH23" s="3"/>
      <c r="VHI23" s="3"/>
      <c r="VHJ23" s="3"/>
      <c r="VHK23" s="3"/>
      <c r="VHL23" s="3"/>
      <c r="VHM23" s="3"/>
      <c r="VHN23" s="3"/>
      <c r="VHO23" s="3"/>
      <c r="VHP23" s="3"/>
      <c r="VHQ23" s="3"/>
      <c r="VHR23" s="3"/>
      <c r="VHS23" s="3"/>
      <c r="VHT23" s="3"/>
      <c r="VHU23" s="3"/>
      <c r="VHV23" s="3"/>
      <c r="VHW23" s="3"/>
      <c r="VHX23" s="3"/>
      <c r="VHY23" s="3"/>
      <c r="VHZ23" s="3"/>
      <c r="VIA23" s="3"/>
      <c r="VIB23" s="3"/>
      <c r="VIC23" s="3"/>
      <c r="VID23" s="3"/>
      <c r="VIE23" s="3"/>
      <c r="VIF23" s="3"/>
      <c r="VIG23" s="3"/>
      <c r="VIH23" s="3"/>
      <c r="VII23" s="3"/>
      <c r="VIJ23" s="3"/>
      <c r="VIK23" s="3"/>
      <c r="VIL23" s="3"/>
      <c r="VIM23" s="3"/>
      <c r="VIN23" s="3"/>
      <c r="VIO23" s="3"/>
      <c r="VIP23" s="3"/>
      <c r="VIQ23" s="3"/>
      <c r="VIR23" s="3"/>
      <c r="VIS23" s="3"/>
      <c r="VIT23" s="3"/>
      <c r="VIU23" s="3"/>
      <c r="VIV23" s="3"/>
      <c r="VIW23" s="3"/>
      <c r="VIX23" s="3"/>
      <c r="VIY23" s="3"/>
      <c r="VIZ23" s="3"/>
      <c r="VJA23" s="3"/>
      <c r="VJB23" s="3"/>
      <c r="VJC23" s="3"/>
      <c r="VJD23" s="3"/>
      <c r="VJE23" s="3"/>
      <c r="VJF23" s="3"/>
      <c r="VJG23" s="3"/>
      <c r="VJH23" s="3"/>
      <c r="VJI23" s="3"/>
      <c r="VJJ23" s="3"/>
      <c r="VJK23" s="3"/>
      <c r="VJL23" s="3"/>
      <c r="VJM23" s="3"/>
      <c r="VJN23" s="3"/>
      <c r="VJO23" s="3"/>
      <c r="VJP23" s="3"/>
      <c r="VJQ23" s="3"/>
      <c r="VJR23" s="3"/>
      <c r="VJS23" s="3"/>
      <c r="VJT23" s="3"/>
      <c r="VJU23" s="3"/>
      <c r="VJV23" s="3"/>
      <c r="VJW23" s="3"/>
      <c r="VJX23" s="3"/>
      <c r="VJY23" s="3"/>
      <c r="VJZ23" s="3"/>
      <c r="VKA23" s="3"/>
      <c r="VKB23" s="3"/>
      <c r="VKC23" s="3"/>
      <c r="VKD23" s="3"/>
      <c r="VKE23" s="3"/>
      <c r="VKF23" s="3"/>
      <c r="VKG23" s="3"/>
      <c r="VKH23" s="3"/>
      <c r="VKI23" s="3"/>
      <c r="VKJ23" s="3"/>
      <c r="VKK23" s="3"/>
      <c r="VKL23" s="3"/>
      <c r="VKM23" s="3"/>
      <c r="VKN23" s="3"/>
      <c r="VKO23" s="3"/>
      <c r="VKP23" s="3"/>
      <c r="VKQ23" s="3"/>
      <c r="VKR23" s="3"/>
      <c r="VKS23" s="3"/>
      <c r="VKT23" s="3"/>
      <c r="VKU23" s="3"/>
      <c r="VKV23" s="3"/>
      <c r="VKW23" s="3"/>
      <c r="VKX23" s="3"/>
      <c r="VKY23" s="3"/>
      <c r="VKZ23" s="3"/>
      <c r="VLA23" s="3"/>
      <c r="VLB23" s="3"/>
      <c r="VLC23" s="3"/>
      <c r="VLD23" s="3"/>
      <c r="VLE23" s="3"/>
      <c r="VLF23" s="3"/>
      <c r="VLG23" s="3"/>
      <c r="VLH23" s="3"/>
      <c r="VLI23" s="3"/>
      <c r="VLJ23" s="3"/>
      <c r="VLK23" s="3"/>
      <c r="VLL23" s="3"/>
      <c r="VLM23" s="3"/>
      <c r="VLN23" s="3"/>
      <c r="VLO23" s="3"/>
      <c r="VLP23" s="3"/>
      <c r="VLQ23" s="3"/>
      <c r="VLR23" s="3"/>
      <c r="VLS23" s="3"/>
      <c r="VLT23" s="3"/>
      <c r="VLU23" s="3"/>
      <c r="VLV23" s="3"/>
      <c r="VLW23" s="3"/>
      <c r="VLX23" s="3"/>
      <c r="VLY23" s="3"/>
      <c r="VLZ23" s="3"/>
      <c r="VMA23" s="3"/>
      <c r="VMB23" s="3"/>
      <c r="VMC23" s="3"/>
      <c r="VMD23" s="3"/>
      <c r="VME23" s="3"/>
      <c r="VMF23" s="3"/>
      <c r="VMG23" s="3"/>
      <c r="VMH23" s="3"/>
      <c r="VMI23" s="3"/>
      <c r="VMJ23" s="3"/>
      <c r="VMK23" s="3"/>
      <c r="VML23" s="3"/>
      <c r="VMM23" s="3"/>
      <c r="VMN23" s="3"/>
      <c r="VMO23" s="3"/>
      <c r="VMP23" s="3"/>
      <c r="VMQ23" s="3"/>
      <c r="VMR23" s="3"/>
      <c r="VMS23" s="3"/>
      <c r="VMT23" s="3"/>
      <c r="VMU23" s="3"/>
      <c r="VMV23" s="3"/>
      <c r="VMW23" s="3"/>
      <c r="VMX23" s="3"/>
      <c r="VMY23" s="3"/>
      <c r="VMZ23" s="3"/>
      <c r="VNA23" s="3"/>
      <c r="VNB23" s="3"/>
      <c r="VNC23" s="3"/>
      <c r="VND23" s="3"/>
      <c r="VNE23" s="3"/>
      <c r="VNF23" s="3"/>
      <c r="VNG23" s="3"/>
      <c r="VNH23" s="3"/>
      <c r="VNI23" s="3"/>
      <c r="VNJ23" s="3"/>
      <c r="VNK23" s="3"/>
      <c r="VNL23" s="3"/>
      <c r="VNM23" s="3"/>
      <c r="VNN23" s="3"/>
      <c r="VNO23" s="3"/>
      <c r="VNP23" s="3"/>
      <c r="VNQ23" s="3"/>
      <c r="VNR23" s="3"/>
      <c r="VNS23" s="3"/>
      <c r="VNT23" s="3"/>
      <c r="VNU23" s="3"/>
      <c r="VNV23" s="3"/>
      <c r="VNW23" s="3"/>
      <c r="VNX23" s="3"/>
      <c r="VNY23" s="3"/>
      <c r="VNZ23" s="3"/>
      <c r="VOA23" s="3"/>
      <c r="VOB23" s="3"/>
      <c r="VOC23" s="3"/>
      <c r="VOD23" s="3"/>
      <c r="VOE23" s="3"/>
      <c r="VOF23" s="3"/>
      <c r="VOG23" s="3"/>
      <c r="VOH23" s="3"/>
      <c r="VOI23" s="3"/>
      <c r="VOJ23" s="3"/>
      <c r="VOK23" s="3"/>
      <c r="VOL23" s="3"/>
      <c r="VOM23" s="3"/>
      <c r="VON23" s="3"/>
      <c r="VOO23" s="3"/>
      <c r="VOP23" s="3"/>
      <c r="VOQ23" s="3"/>
      <c r="VOR23" s="3"/>
      <c r="VOS23" s="3"/>
      <c r="VOT23" s="3"/>
      <c r="VOU23" s="3"/>
      <c r="VOV23" s="3"/>
      <c r="VOW23" s="3"/>
      <c r="VOX23" s="3"/>
      <c r="VOY23" s="3"/>
      <c r="VOZ23" s="3"/>
      <c r="VPA23" s="3"/>
      <c r="VPB23" s="3"/>
      <c r="VPC23" s="3"/>
      <c r="VPD23" s="3"/>
      <c r="VPE23" s="3"/>
      <c r="VPF23" s="3"/>
      <c r="VPG23" s="3"/>
      <c r="VPH23" s="3"/>
      <c r="VPI23" s="3"/>
      <c r="VPJ23" s="3"/>
      <c r="VPK23" s="3"/>
      <c r="VPL23" s="3"/>
      <c r="VPM23" s="3"/>
      <c r="VPN23" s="3"/>
      <c r="VPO23" s="3"/>
      <c r="VPP23" s="3"/>
      <c r="VPQ23" s="3"/>
      <c r="VPR23" s="3"/>
      <c r="VPS23" s="3"/>
      <c r="VPT23" s="3"/>
      <c r="VPU23" s="3"/>
      <c r="VPV23" s="3"/>
      <c r="VPW23" s="3"/>
      <c r="VPX23" s="3"/>
      <c r="VPY23" s="3"/>
      <c r="VPZ23" s="3"/>
      <c r="VQA23" s="3"/>
      <c r="VQB23" s="3"/>
      <c r="VQC23" s="3"/>
      <c r="VQD23" s="3"/>
      <c r="VQE23" s="3"/>
      <c r="VQF23" s="3"/>
      <c r="VQG23" s="3"/>
      <c r="VQH23" s="3"/>
      <c r="VQI23" s="3"/>
      <c r="VQJ23" s="3"/>
      <c r="VQK23" s="3"/>
      <c r="VQL23" s="3"/>
      <c r="VQM23" s="3"/>
      <c r="VQN23" s="3"/>
      <c r="VQO23" s="3"/>
      <c r="VQP23" s="3"/>
      <c r="VQQ23" s="3"/>
      <c r="VQR23" s="3"/>
      <c r="VQS23" s="3"/>
      <c r="VQT23" s="3"/>
      <c r="VQU23" s="3"/>
      <c r="VQV23" s="3"/>
      <c r="VQW23" s="3"/>
      <c r="VQX23" s="3"/>
      <c r="VQY23" s="3"/>
      <c r="VQZ23" s="3"/>
      <c r="VRA23" s="3"/>
      <c r="VRB23" s="3"/>
      <c r="VRC23" s="3"/>
      <c r="VRD23" s="3"/>
      <c r="VRE23" s="3"/>
      <c r="VRF23" s="3"/>
      <c r="VRG23" s="3"/>
      <c r="VRH23" s="3"/>
      <c r="VRI23" s="3"/>
      <c r="VRJ23" s="3"/>
      <c r="VRK23" s="3"/>
      <c r="VRL23" s="3"/>
      <c r="VRM23" s="3"/>
      <c r="VRN23" s="3"/>
      <c r="VRO23" s="3"/>
      <c r="VRP23" s="3"/>
      <c r="VRQ23" s="3"/>
      <c r="VRR23" s="3"/>
      <c r="VRS23" s="3"/>
      <c r="VRT23" s="3"/>
      <c r="VRU23" s="3"/>
      <c r="VRV23" s="3"/>
      <c r="VRW23" s="3"/>
      <c r="VRX23" s="3"/>
      <c r="VRY23" s="3"/>
      <c r="VRZ23" s="3"/>
      <c r="VSA23" s="3"/>
      <c r="VSB23" s="3"/>
      <c r="VSC23" s="3"/>
      <c r="VSD23" s="3"/>
      <c r="VSE23" s="3"/>
      <c r="VSF23" s="3"/>
      <c r="VSG23" s="3"/>
      <c r="VSH23" s="3"/>
      <c r="VSI23" s="3"/>
      <c r="VSJ23" s="3"/>
      <c r="VSK23" s="3"/>
      <c r="VSL23" s="3"/>
      <c r="VSM23" s="3"/>
      <c r="VSN23" s="3"/>
      <c r="VSO23" s="3"/>
      <c r="VSP23" s="3"/>
      <c r="VSQ23" s="3"/>
      <c r="VSR23" s="3"/>
      <c r="VSS23" s="3"/>
      <c r="VST23" s="3"/>
      <c r="VSU23" s="3"/>
      <c r="VSV23" s="3"/>
      <c r="VSW23" s="3"/>
      <c r="VSX23" s="3"/>
      <c r="VSY23" s="3"/>
      <c r="VSZ23" s="3"/>
      <c r="VTA23" s="3"/>
      <c r="VTB23" s="3"/>
      <c r="VTC23" s="3"/>
      <c r="VTD23" s="3"/>
      <c r="VTE23" s="3"/>
      <c r="VTF23" s="3"/>
      <c r="VTG23" s="3"/>
      <c r="VTH23" s="3"/>
      <c r="VTI23" s="3"/>
      <c r="VTJ23" s="3"/>
      <c r="VTK23" s="3"/>
      <c r="VTL23" s="3"/>
      <c r="VTM23" s="3"/>
      <c r="VTN23" s="3"/>
      <c r="VTO23" s="3"/>
      <c r="VTP23" s="3"/>
      <c r="VTQ23" s="3"/>
      <c r="VTR23" s="3"/>
      <c r="VTS23" s="3"/>
      <c r="VTT23" s="3"/>
      <c r="VTU23" s="3"/>
      <c r="VTV23" s="3"/>
      <c r="VTW23" s="3"/>
      <c r="VTX23" s="3"/>
      <c r="VTY23" s="3"/>
      <c r="VTZ23" s="3"/>
      <c r="VUA23" s="3"/>
      <c r="VUB23" s="3"/>
      <c r="VUC23" s="3"/>
      <c r="VUD23" s="3"/>
      <c r="VUE23" s="3"/>
      <c r="VUF23" s="3"/>
      <c r="VUG23" s="3"/>
      <c r="VUH23" s="3"/>
      <c r="VUI23" s="3"/>
      <c r="VUJ23" s="3"/>
      <c r="VUK23" s="3"/>
      <c r="VUL23" s="3"/>
      <c r="VUM23" s="3"/>
      <c r="VUN23" s="3"/>
      <c r="VUO23" s="3"/>
      <c r="VUP23" s="3"/>
      <c r="VUQ23" s="3"/>
      <c r="VUR23" s="3"/>
      <c r="VUS23" s="3"/>
      <c r="VUT23" s="3"/>
      <c r="VUU23" s="3"/>
      <c r="VUV23" s="3"/>
      <c r="VUW23" s="3"/>
      <c r="VUX23" s="3"/>
      <c r="VUY23" s="3"/>
      <c r="VUZ23" s="3"/>
      <c r="VVA23" s="3"/>
      <c r="VVB23" s="3"/>
      <c r="VVC23" s="3"/>
      <c r="VVD23" s="3"/>
      <c r="VVE23" s="3"/>
      <c r="VVF23" s="3"/>
      <c r="VVG23" s="3"/>
      <c r="VVH23" s="3"/>
      <c r="VVI23" s="3"/>
      <c r="VVJ23" s="3"/>
      <c r="VVK23" s="3"/>
      <c r="VVL23" s="3"/>
      <c r="VVM23" s="3"/>
      <c r="VVN23" s="3"/>
      <c r="VVO23" s="3"/>
      <c r="VVP23" s="3"/>
      <c r="VVQ23" s="3"/>
      <c r="VVR23" s="3"/>
      <c r="VVS23" s="3"/>
      <c r="VVT23" s="3"/>
      <c r="VVU23" s="3"/>
      <c r="VVV23" s="3"/>
      <c r="VVW23" s="3"/>
      <c r="VVX23" s="3"/>
      <c r="VVY23" s="3"/>
      <c r="VVZ23" s="3"/>
      <c r="VWA23" s="3"/>
      <c r="VWB23" s="3"/>
      <c r="VWC23" s="3"/>
      <c r="VWD23" s="3"/>
      <c r="VWE23" s="3"/>
      <c r="VWF23" s="3"/>
      <c r="VWG23" s="3"/>
      <c r="VWH23" s="3"/>
      <c r="VWI23" s="3"/>
      <c r="VWJ23" s="3"/>
      <c r="VWK23" s="3"/>
      <c r="VWL23" s="3"/>
      <c r="VWM23" s="3"/>
      <c r="VWN23" s="3"/>
      <c r="VWO23" s="3"/>
      <c r="VWP23" s="3"/>
      <c r="VWQ23" s="3"/>
      <c r="VWR23" s="3"/>
      <c r="VWS23" s="3"/>
      <c r="VWT23" s="3"/>
      <c r="VWU23" s="3"/>
      <c r="VWV23" s="3"/>
      <c r="VWW23" s="3"/>
      <c r="VWX23" s="3"/>
      <c r="VWY23" s="3"/>
      <c r="VWZ23" s="3"/>
      <c r="VXA23" s="3"/>
      <c r="VXB23" s="3"/>
      <c r="VXC23" s="3"/>
      <c r="VXD23" s="3"/>
      <c r="VXE23" s="3"/>
      <c r="VXF23" s="3"/>
      <c r="VXG23" s="3"/>
      <c r="VXH23" s="3"/>
      <c r="VXI23" s="3"/>
      <c r="VXJ23" s="3"/>
      <c r="VXK23" s="3"/>
      <c r="VXL23" s="3"/>
      <c r="VXM23" s="3"/>
      <c r="VXN23" s="3"/>
      <c r="VXO23" s="3"/>
      <c r="VXP23" s="3"/>
      <c r="VXQ23" s="3"/>
      <c r="VXR23" s="3"/>
      <c r="VXS23" s="3"/>
      <c r="VXT23" s="3"/>
      <c r="VXU23" s="3"/>
      <c r="VXV23" s="3"/>
      <c r="VXW23" s="3"/>
      <c r="VXX23" s="3"/>
      <c r="VXY23" s="3"/>
      <c r="VXZ23" s="3"/>
      <c r="VYA23" s="3"/>
      <c r="VYB23" s="3"/>
      <c r="VYC23" s="3"/>
      <c r="VYD23" s="3"/>
      <c r="VYE23" s="3"/>
      <c r="VYF23" s="3"/>
      <c r="VYG23" s="3"/>
      <c r="VYH23" s="3"/>
      <c r="VYI23" s="3"/>
      <c r="VYJ23" s="3"/>
      <c r="VYK23" s="3"/>
      <c r="VYL23" s="3"/>
      <c r="VYM23" s="3"/>
      <c r="VYN23" s="3"/>
      <c r="VYO23" s="3"/>
      <c r="VYP23" s="3"/>
      <c r="VYQ23" s="3"/>
      <c r="VYR23" s="3"/>
      <c r="VYS23" s="3"/>
      <c r="VYT23" s="3"/>
      <c r="VYU23" s="3"/>
      <c r="VYV23" s="3"/>
      <c r="VYW23" s="3"/>
      <c r="VYX23" s="3"/>
      <c r="VYY23" s="3"/>
      <c r="VYZ23" s="3"/>
      <c r="VZA23" s="3"/>
      <c r="VZB23" s="3"/>
      <c r="VZC23" s="3"/>
      <c r="VZD23" s="3"/>
      <c r="VZE23" s="3"/>
      <c r="VZF23" s="3"/>
      <c r="VZG23" s="3"/>
      <c r="VZH23" s="3"/>
      <c r="VZI23" s="3"/>
      <c r="VZJ23" s="3"/>
      <c r="VZK23" s="3"/>
      <c r="VZL23" s="3"/>
      <c r="VZM23" s="3"/>
      <c r="VZN23" s="3"/>
      <c r="VZO23" s="3"/>
      <c r="VZP23" s="3"/>
      <c r="VZQ23" s="3"/>
      <c r="VZR23" s="3"/>
      <c r="VZS23" s="3"/>
      <c r="VZT23" s="3"/>
      <c r="VZU23" s="3"/>
      <c r="VZV23" s="3"/>
      <c r="VZW23" s="3"/>
      <c r="VZX23" s="3"/>
      <c r="VZY23" s="3"/>
      <c r="VZZ23" s="3"/>
      <c r="WAA23" s="3"/>
      <c r="WAB23" s="3"/>
      <c r="WAC23" s="3"/>
      <c r="WAD23" s="3"/>
      <c r="WAE23" s="3"/>
      <c r="WAF23" s="3"/>
      <c r="WAG23" s="3"/>
      <c r="WAH23" s="3"/>
      <c r="WAI23" s="3"/>
      <c r="WAJ23" s="3"/>
      <c r="WAK23" s="3"/>
      <c r="WAL23" s="3"/>
      <c r="WAM23" s="3"/>
      <c r="WAN23" s="3"/>
      <c r="WAO23" s="3"/>
      <c r="WAP23" s="3"/>
      <c r="WAQ23" s="3"/>
      <c r="WAR23" s="3"/>
      <c r="WAS23" s="3"/>
      <c r="WAT23" s="3"/>
      <c r="WAU23" s="3"/>
      <c r="WAV23" s="3"/>
      <c r="WAW23" s="3"/>
      <c r="WAX23" s="3"/>
      <c r="WAY23" s="3"/>
      <c r="WAZ23" s="3"/>
      <c r="WBA23" s="3"/>
      <c r="WBB23" s="3"/>
      <c r="WBC23" s="3"/>
      <c r="WBD23" s="3"/>
      <c r="WBE23" s="3"/>
      <c r="WBF23" s="3"/>
      <c r="WBG23" s="3"/>
      <c r="WBH23" s="3"/>
      <c r="WBI23" s="3"/>
      <c r="WBJ23" s="3"/>
      <c r="WBK23" s="3"/>
      <c r="WBL23" s="3"/>
      <c r="WBM23" s="3"/>
      <c r="WBN23" s="3"/>
      <c r="WBO23" s="3"/>
      <c r="WBP23" s="3"/>
      <c r="WBQ23" s="3"/>
      <c r="WBR23" s="3"/>
      <c r="WBS23" s="3"/>
      <c r="WBT23" s="3"/>
      <c r="WBU23" s="3"/>
      <c r="WBV23" s="3"/>
      <c r="WBW23" s="3"/>
      <c r="WBX23" s="3"/>
      <c r="WBY23" s="3"/>
      <c r="WBZ23" s="3"/>
      <c r="WCA23" s="3"/>
      <c r="WCB23" s="3"/>
      <c r="WCC23" s="3"/>
      <c r="WCD23" s="3"/>
      <c r="WCE23" s="3"/>
      <c r="WCF23" s="3"/>
      <c r="WCG23" s="3"/>
      <c r="WCH23" s="3"/>
      <c r="WCI23" s="3"/>
      <c r="WCJ23" s="3"/>
      <c r="WCK23" s="3"/>
      <c r="WCL23" s="3"/>
      <c r="WCM23" s="3"/>
      <c r="WCN23" s="3"/>
      <c r="WCO23" s="3"/>
      <c r="WCP23" s="3"/>
      <c r="WCQ23" s="3"/>
      <c r="WCR23" s="3"/>
      <c r="WCS23" s="3"/>
      <c r="WCT23" s="3"/>
      <c r="WCU23" s="3"/>
      <c r="WCV23" s="3"/>
      <c r="WCW23" s="3"/>
      <c r="WCX23" s="3"/>
      <c r="WCY23" s="3"/>
      <c r="WCZ23" s="3"/>
      <c r="WDA23" s="3"/>
      <c r="WDB23" s="3"/>
      <c r="WDC23" s="3"/>
      <c r="WDD23" s="3"/>
      <c r="WDE23" s="3"/>
      <c r="WDF23" s="3"/>
      <c r="WDG23" s="3"/>
      <c r="WDH23" s="3"/>
      <c r="WDI23" s="3"/>
      <c r="WDJ23" s="3"/>
      <c r="WDK23" s="3"/>
      <c r="WDL23" s="3"/>
      <c r="WDM23" s="3"/>
      <c r="WDN23" s="3"/>
      <c r="WDO23" s="3"/>
      <c r="WDP23" s="3"/>
      <c r="WDQ23" s="3"/>
      <c r="WDR23" s="3"/>
      <c r="WDS23" s="3"/>
      <c r="WDT23" s="3"/>
      <c r="WDU23" s="3"/>
      <c r="WDV23" s="3"/>
      <c r="WDW23" s="3"/>
      <c r="WDX23" s="3"/>
      <c r="WDY23" s="3"/>
      <c r="WDZ23" s="3"/>
      <c r="WEA23" s="3"/>
      <c r="WEB23" s="3"/>
      <c r="WEC23" s="3"/>
      <c r="WED23" s="3"/>
      <c r="WEE23" s="3"/>
      <c r="WEF23" s="3"/>
      <c r="WEG23" s="3"/>
      <c r="WEH23" s="3"/>
      <c r="WEI23" s="3"/>
      <c r="WEJ23" s="3"/>
      <c r="WEK23" s="3"/>
      <c r="WEL23" s="3"/>
      <c r="WEM23" s="3"/>
      <c r="WEN23" s="3"/>
      <c r="WEO23" s="3"/>
      <c r="WEP23" s="3"/>
      <c r="WEQ23" s="3"/>
      <c r="WER23" s="3"/>
      <c r="WES23" s="3"/>
      <c r="WET23" s="3"/>
      <c r="WEU23" s="3"/>
      <c r="WEV23" s="3"/>
      <c r="WEW23" s="3"/>
      <c r="WEX23" s="3"/>
      <c r="WEY23" s="3"/>
      <c r="WEZ23" s="3"/>
      <c r="WFA23" s="3"/>
      <c r="WFB23" s="3"/>
      <c r="WFC23" s="3"/>
      <c r="WFD23" s="3"/>
      <c r="WFE23" s="3"/>
      <c r="WFF23" s="3"/>
      <c r="WFG23" s="3"/>
      <c r="WFH23" s="3"/>
      <c r="WFI23" s="3"/>
      <c r="WFJ23" s="3"/>
      <c r="WFK23" s="3"/>
      <c r="WFL23" s="3"/>
      <c r="WFM23" s="3"/>
      <c r="WFN23" s="3"/>
      <c r="WFO23" s="3"/>
      <c r="WFP23" s="3"/>
      <c r="WFQ23" s="3"/>
      <c r="WFR23" s="3"/>
      <c r="WFS23" s="3"/>
      <c r="WFT23" s="3"/>
      <c r="WFU23" s="3"/>
      <c r="WFV23" s="3"/>
      <c r="WFW23" s="3"/>
      <c r="WFX23" s="3"/>
      <c r="WFY23" s="3"/>
      <c r="WFZ23" s="3"/>
      <c r="WGA23" s="3"/>
      <c r="WGB23" s="3"/>
      <c r="WGC23" s="3"/>
      <c r="WGD23" s="3"/>
      <c r="WGE23" s="3"/>
      <c r="WGF23" s="3"/>
      <c r="WGG23" s="3"/>
      <c r="WGH23" s="3"/>
      <c r="WGI23" s="3"/>
      <c r="WGJ23" s="3"/>
      <c r="WGK23" s="3"/>
      <c r="WGL23" s="3"/>
      <c r="WGM23" s="3"/>
      <c r="WGN23" s="3"/>
      <c r="WGO23" s="3"/>
      <c r="WGP23" s="3"/>
      <c r="WGQ23" s="3"/>
      <c r="WGR23" s="3"/>
      <c r="WGS23" s="3"/>
      <c r="WGT23" s="3"/>
      <c r="WGU23" s="3"/>
      <c r="WGV23" s="3"/>
      <c r="WGW23" s="3"/>
      <c r="WGX23" s="3"/>
      <c r="WGY23" s="3"/>
      <c r="WGZ23" s="3"/>
      <c r="WHA23" s="3"/>
      <c r="WHB23" s="3"/>
      <c r="WHC23" s="3"/>
      <c r="WHD23" s="3"/>
      <c r="WHE23" s="3"/>
      <c r="WHF23" s="3"/>
      <c r="WHG23" s="3"/>
      <c r="WHH23" s="3"/>
      <c r="WHI23" s="3"/>
      <c r="WHJ23" s="3"/>
      <c r="WHK23" s="3"/>
      <c r="WHL23" s="3"/>
      <c r="WHM23" s="3"/>
      <c r="WHN23" s="3"/>
      <c r="WHO23" s="3"/>
      <c r="WHP23" s="3"/>
      <c r="WHQ23" s="3"/>
      <c r="WHR23" s="3"/>
      <c r="WHS23" s="3"/>
      <c r="WHT23" s="3"/>
      <c r="WHU23" s="3"/>
      <c r="WHV23" s="3"/>
      <c r="WHW23" s="3"/>
      <c r="WHX23" s="3"/>
      <c r="WHY23" s="3"/>
      <c r="WHZ23" s="3"/>
      <c r="WIA23" s="3"/>
      <c r="WIB23" s="3"/>
      <c r="WIC23" s="3"/>
      <c r="WID23" s="3"/>
      <c r="WIE23" s="3"/>
      <c r="WIF23" s="3"/>
      <c r="WIG23" s="3"/>
      <c r="WIH23" s="3"/>
      <c r="WII23" s="3"/>
      <c r="WIJ23" s="3"/>
      <c r="WIK23" s="3"/>
      <c r="WIL23" s="3"/>
      <c r="WIM23" s="3"/>
      <c r="WIN23" s="3"/>
      <c r="WIO23" s="3"/>
      <c r="WIP23" s="3"/>
      <c r="WIQ23" s="3"/>
      <c r="WIR23" s="3"/>
      <c r="WIS23" s="3"/>
      <c r="WIT23" s="3"/>
      <c r="WIU23" s="3"/>
      <c r="WIV23" s="3"/>
      <c r="WIW23" s="3"/>
      <c r="WIX23" s="3"/>
      <c r="WIY23" s="3"/>
      <c r="WIZ23" s="3"/>
      <c r="WJA23" s="3"/>
      <c r="WJB23" s="3"/>
      <c r="WJC23" s="3"/>
      <c r="WJD23" s="3"/>
      <c r="WJE23" s="3"/>
      <c r="WJF23" s="3"/>
      <c r="WJG23" s="3"/>
      <c r="WJH23" s="3"/>
      <c r="WJI23" s="3"/>
      <c r="WJJ23" s="3"/>
      <c r="WJK23" s="3"/>
      <c r="WJL23" s="3"/>
      <c r="WJM23" s="3"/>
      <c r="WJN23" s="3"/>
      <c r="WJO23" s="3"/>
      <c r="WJP23" s="3"/>
      <c r="WJQ23" s="3"/>
      <c r="WJR23" s="3"/>
      <c r="WJS23" s="3"/>
      <c r="WJT23" s="3"/>
      <c r="WJU23" s="3"/>
      <c r="WJV23" s="3"/>
      <c r="WJW23" s="3"/>
      <c r="WJX23" s="3"/>
      <c r="WJY23" s="3"/>
      <c r="WJZ23" s="3"/>
      <c r="WKA23" s="3"/>
      <c r="WKB23" s="3"/>
      <c r="WKC23" s="3"/>
      <c r="WKD23" s="3"/>
      <c r="WKE23" s="3"/>
      <c r="WKF23" s="3"/>
      <c r="WKG23" s="3"/>
      <c r="WKH23" s="3"/>
      <c r="WKI23" s="3"/>
      <c r="WKJ23" s="3"/>
      <c r="WKK23" s="3"/>
      <c r="WKL23" s="3"/>
      <c r="WKM23" s="3"/>
      <c r="WKN23" s="3"/>
      <c r="WKO23" s="3"/>
      <c r="WKP23" s="3"/>
      <c r="WKQ23" s="3"/>
      <c r="WKR23" s="3"/>
      <c r="WKS23" s="3"/>
      <c r="WKT23" s="3"/>
      <c r="WKU23" s="3"/>
      <c r="WKV23" s="3"/>
      <c r="WKW23" s="3"/>
      <c r="WKX23" s="3"/>
      <c r="WKY23" s="3"/>
      <c r="WKZ23" s="3"/>
      <c r="WLA23" s="3"/>
      <c r="WLB23" s="3"/>
      <c r="WLC23" s="3"/>
      <c r="WLD23" s="3"/>
      <c r="WLE23" s="3"/>
      <c r="WLF23" s="3"/>
      <c r="WLG23" s="3"/>
      <c r="WLH23" s="3"/>
      <c r="WLI23" s="3"/>
      <c r="WLJ23" s="3"/>
      <c r="WLK23" s="3"/>
      <c r="WLL23" s="3"/>
      <c r="WLM23" s="3"/>
      <c r="WLN23" s="3"/>
      <c r="WLO23" s="3"/>
      <c r="WLP23" s="3"/>
      <c r="WLQ23" s="3"/>
      <c r="WLR23" s="3"/>
      <c r="WLS23" s="3"/>
      <c r="WLT23" s="3"/>
      <c r="WLU23" s="3"/>
      <c r="WLV23" s="3"/>
      <c r="WLW23" s="3"/>
      <c r="WLX23" s="3"/>
      <c r="WLY23" s="3"/>
      <c r="WLZ23" s="3"/>
      <c r="WMA23" s="3"/>
      <c r="WMB23" s="3"/>
      <c r="WMC23" s="3"/>
      <c r="WMD23" s="3"/>
      <c r="WME23" s="3"/>
      <c r="WMF23" s="3"/>
      <c r="WMG23" s="3"/>
      <c r="WMH23" s="3"/>
      <c r="WMI23" s="3"/>
      <c r="WMJ23" s="3"/>
      <c r="WMK23" s="3"/>
      <c r="WML23" s="3"/>
      <c r="WMM23" s="3"/>
      <c r="WMN23" s="3"/>
      <c r="WMO23" s="3"/>
      <c r="WMP23" s="3"/>
      <c r="WMQ23" s="3"/>
      <c r="WMR23" s="3"/>
      <c r="WMS23" s="3"/>
      <c r="WMT23" s="3"/>
      <c r="WMU23" s="3"/>
      <c r="WMV23" s="3"/>
      <c r="WMW23" s="3"/>
      <c r="WMX23" s="3"/>
      <c r="WMY23" s="3"/>
      <c r="WMZ23" s="3"/>
      <c r="WNA23" s="3"/>
      <c r="WNB23" s="3"/>
      <c r="WNC23" s="3"/>
      <c r="WND23" s="3"/>
      <c r="WNE23" s="3"/>
      <c r="WNF23" s="3"/>
      <c r="WNG23" s="3"/>
      <c r="WNH23" s="3"/>
      <c r="WNI23" s="3"/>
      <c r="WNJ23" s="3"/>
      <c r="WNK23" s="3"/>
      <c r="WNL23" s="3"/>
      <c r="WNM23" s="3"/>
      <c r="WNN23" s="3"/>
      <c r="WNO23" s="3"/>
      <c r="WNP23" s="3"/>
      <c r="WNQ23" s="3"/>
      <c r="WNR23" s="3"/>
      <c r="WNS23" s="3"/>
      <c r="WNT23" s="3"/>
      <c r="WNU23" s="3"/>
      <c r="WNV23" s="3"/>
      <c r="WNW23" s="3"/>
      <c r="WNX23" s="3"/>
      <c r="WNY23" s="3"/>
      <c r="WNZ23" s="3"/>
      <c r="WOA23" s="3"/>
      <c r="WOB23" s="3"/>
      <c r="WOC23" s="3"/>
      <c r="WOD23" s="3"/>
      <c r="WOE23" s="3"/>
      <c r="WOF23" s="3"/>
      <c r="WOG23" s="3"/>
      <c r="WOH23" s="3"/>
      <c r="WOI23" s="3"/>
      <c r="WOJ23" s="3"/>
      <c r="WOK23" s="3"/>
      <c r="WOL23" s="3"/>
      <c r="WOM23" s="3"/>
      <c r="WON23" s="3"/>
      <c r="WOO23" s="3"/>
      <c r="WOP23" s="3"/>
      <c r="WOQ23" s="3"/>
      <c r="WOR23" s="3"/>
      <c r="WOS23" s="3"/>
      <c r="WOT23" s="3"/>
      <c r="WOU23" s="3"/>
      <c r="WOV23" s="3"/>
      <c r="WOW23" s="3"/>
      <c r="WOX23" s="3"/>
      <c r="WOY23" s="3"/>
      <c r="WOZ23" s="3"/>
      <c r="WPA23" s="3"/>
      <c r="WPB23" s="3"/>
      <c r="WPC23" s="3"/>
      <c r="WPD23" s="3"/>
      <c r="WPE23" s="3"/>
      <c r="WPF23" s="3"/>
      <c r="WPG23" s="3"/>
      <c r="WPH23" s="3"/>
      <c r="WPI23" s="3"/>
      <c r="WPJ23" s="3"/>
      <c r="WPK23" s="3"/>
      <c r="WPL23" s="3"/>
      <c r="WPM23" s="3"/>
      <c r="WPN23" s="3"/>
      <c r="WPO23" s="3"/>
      <c r="WPP23" s="3"/>
      <c r="WPQ23" s="3"/>
      <c r="WPR23" s="3"/>
      <c r="WPS23" s="3"/>
      <c r="WPT23" s="3"/>
      <c r="WPU23" s="3"/>
      <c r="WPV23" s="3"/>
      <c r="WPW23" s="3"/>
      <c r="WPX23" s="3"/>
      <c r="WPY23" s="3"/>
      <c r="WPZ23" s="3"/>
      <c r="WQA23" s="3"/>
      <c r="WQB23" s="3"/>
      <c r="WQC23" s="3"/>
      <c r="WQD23" s="3"/>
      <c r="WQE23" s="3"/>
      <c r="WQF23" s="3"/>
      <c r="WQG23" s="3"/>
      <c r="WQH23" s="3"/>
      <c r="WQI23" s="3"/>
      <c r="WQJ23" s="3"/>
      <c r="WQK23" s="3"/>
      <c r="WQL23" s="3"/>
      <c r="WQM23" s="3"/>
      <c r="WQN23" s="3"/>
      <c r="WQO23" s="3"/>
      <c r="WQP23" s="3"/>
      <c r="WQQ23" s="3"/>
      <c r="WQR23" s="3"/>
      <c r="WQS23" s="3"/>
      <c r="WQT23" s="3"/>
      <c r="WQU23" s="3"/>
      <c r="WQV23" s="3"/>
      <c r="WQW23" s="3"/>
      <c r="WQX23" s="3"/>
      <c r="WQY23" s="3"/>
      <c r="WQZ23" s="3"/>
      <c r="WRA23" s="3"/>
      <c r="WRB23" s="3"/>
      <c r="WRC23" s="3"/>
      <c r="WRD23" s="3"/>
      <c r="WRE23" s="3"/>
      <c r="WRF23" s="3"/>
      <c r="WRG23" s="3"/>
      <c r="WRH23" s="3"/>
      <c r="WRI23" s="3"/>
      <c r="WRJ23" s="3"/>
      <c r="WRK23" s="3"/>
      <c r="WRL23" s="3"/>
      <c r="WRM23" s="3"/>
      <c r="WRN23" s="3"/>
      <c r="WRO23" s="3"/>
      <c r="WRP23" s="3"/>
      <c r="WRQ23" s="3"/>
      <c r="WRR23" s="3"/>
      <c r="WRS23" s="3"/>
      <c r="WRT23" s="3"/>
      <c r="WRU23" s="3"/>
      <c r="WRV23" s="3"/>
      <c r="WRW23" s="3"/>
      <c r="WRX23" s="3"/>
      <c r="WRY23" s="3"/>
      <c r="WRZ23" s="3"/>
      <c r="WSA23" s="3"/>
      <c r="WSB23" s="3"/>
      <c r="WSC23" s="3"/>
      <c r="WSD23" s="3"/>
      <c r="WSE23" s="3"/>
      <c r="WSF23" s="3"/>
      <c r="WSG23" s="3"/>
      <c r="WSH23" s="3"/>
      <c r="WSI23" s="3"/>
      <c r="WSJ23" s="3"/>
      <c r="WSK23" s="3"/>
      <c r="WSL23" s="3"/>
      <c r="WSM23" s="3"/>
      <c r="WSN23" s="3"/>
      <c r="WSO23" s="3"/>
      <c r="WSP23" s="3"/>
      <c r="WSQ23" s="3"/>
      <c r="WSR23" s="3"/>
      <c r="WSS23" s="3"/>
      <c r="WST23" s="3"/>
      <c r="WSU23" s="3"/>
      <c r="WSV23" s="3"/>
      <c r="WSW23" s="3"/>
      <c r="WSX23" s="3"/>
      <c r="WSY23" s="3"/>
      <c r="WSZ23" s="3"/>
      <c r="WTA23" s="3"/>
      <c r="WTB23" s="3"/>
      <c r="WTC23" s="3"/>
      <c r="WTD23" s="3"/>
      <c r="WTE23" s="3"/>
      <c r="WTF23" s="3"/>
      <c r="WTG23" s="3"/>
      <c r="WTH23" s="3"/>
      <c r="WTI23" s="3"/>
      <c r="WTJ23" s="3"/>
      <c r="WTK23" s="3"/>
      <c r="WTL23" s="3"/>
      <c r="WTM23" s="3"/>
      <c r="WTN23" s="3"/>
      <c r="WTO23" s="3"/>
      <c r="WTP23" s="3"/>
      <c r="WTQ23" s="3"/>
      <c r="WTR23" s="3"/>
      <c r="WTS23" s="3"/>
      <c r="WTT23" s="3"/>
      <c r="WTU23" s="3"/>
      <c r="WTV23" s="3"/>
      <c r="WTW23" s="3"/>
      <c r="WTX23" s="3"/>
      <c r="WTY23" s="3"/>
      <c r="WTZ23" s="3"/>
      <c r="WUA23" s="3"/>
      <c r="WUB23" s="3"/>
      <c r="WUC23" s="3"/>
      <c r="WUD23" s="3"/>
      <c r="WUE23" s="3"/>
      <c r="WUF23" s="3"/>
      <c r="WUG23" s="3"/>
      <c r="WUH23" s="3"/>
      <c r="WUI23" s="3"/>
      <c r="WUJ23" s="3"/>
      <c r="WUK23" s="3"/>
      <c r="WUL23" s="3"/>
      <c r="WUM23" s="3"/>
      <c r="WUN23" s="3"/>
      <c r="WUO23" s="3"/>
      <c r="WUP23" s="3"/>
      <c r="WUQ23" s="3"/>
      <c r="WUR23" s="3"/>
      <c r="WUS23" s="3"/>
      <c r="WUT23" s="3"/>
      <c r="WUU23" s="3"/>
      <c r="WUV23" s="3"/>
      <c r="WUW23" s="3"/>
      <c r="WUX23" s="3"/>
      <c r="WUY23" s="3"/>
      <c r="WUZ23" s="3"/>
      <c r="WVA23" s="3"/>
      <c r="WVB23" s="3"/>
      <c r="WVC23" s="3"/>
      <c r="WVD23" s="3"/>
      <c r="WVE23" s="3"/>
      <c r="WVF23" s="3"/>
      <c r="WVG23" s="3"/>
      <c r="WVH23" s="3"/>
      <c r="WVI23" s="3"/>
      <c r="WVJ23" s="3"/>
      <c r="WVK23" s="3"/>
      <c r="WVL23" s="3"/>
      <c r="WVM23" s="3"/>
      <c r="WVN23" s="3"/>
      <c r="WVO23" s="3"/>
      <c r="WVP23" s="3"/>
      <c r="WVQ23" s="3"/>
      <c r="WVR23" s="3"/>
      <c r="WVS23" s="3"/>
      <c r="WVT23" s="3"/>
      <c r="WVU23" s="3"/>
      <c r="WVV23" s="3"/>
      <c r="WVW23" s="3"/>
      <c r="WVX23" s="3"/>
      <c r="WVY23" s="3"/>
      <c r="WVZ23" s="3"/>
      <c r="WWA23" s="3"/>
      <c r="WWB23" s="3"/>
      <c r="WWC23" s="3"/>
      <c r="WWD23" s="3"/>
      <c r="WWE23" s="3"/>
      <c r="WWF23" s="3"/>
      <c r="WWG23" s="3"/>
      <c r="WWH23" s="3"/>
      <c r="WWI23" s="3"/>
      <c r="WWJ23" s="3"/>
      <c r="WWK23" s="3"/>
      <c r="WWL23" s="3"/>
      <c r="WWM23" s="3"/>
      <c r="WWN23" s="3"/>
      <c r="WWO23" s="3"/>
      <c r="WWP23" s="3"/>
      <c r="WWQ23" s="3"/>
      <c r="WWR23" s="3"/>
      <c r="WWS23" s="3"/>
      <c r="WWT23" s="3"/>
      <c r="WWU23" s="3"/>
      <c r="WWV23" s="3"/>
      <c r="WWW23" s="3"/>
      <c r="WWX23" s="3"/>
      <c r="WWY23" s="3"/>
      <c r="WWZ23" s="3"/>
      <c r="WXA23" s="3"/>
      <c r="WXB23" s="3"/>
      <c r="WXC23" s="3"/>
      <c r="WXD23" s="3"/>
      <c r="WXE23" s="3"/>
      <c r="WXF23" s="3"/>
      <c r="WXG23" s="3"/>
      <c r="WXH23" s="3"/>
      <c r="WXI23" s="3"/>
      <c r="WXJ23" s="3"/>
      <c r="WXK23" s="3"/>
      <c r="WXL23" s="3"/>
      <c r="WXM23" s="3"/>
      <c r="WXN23" s="3"/>
      <c r="WXO23" s="3"/>
      <c r="WXP23" s="3"/>
      <c r="WXQ23" s="3"/>
      <c r="WXR23" s="3"/>
      <c r="WXS23" s="3"/>
      <c r="WXT23" s="3"/>
      <c r="WXU23" s="3"/>
      <c r="WXV23" s="3"/>
      <c r="WXW23" s="3"/>
      <c r="WXX23" s="3"/>
      <c r="WXY23" s="3"/>
      <c r="WXZ23" s="3"/>
      <c r="WYA23" s="3"/>
      <c r="WYB23" s="3"/>
      <c r="WYC23" s="3"/>
      <c r="WYD23" s="3"/>
      <c r="WYE23" s="3"/>
      <c r="WYF23" s="3"/>
      <c r="WYG23" s="3"/>
      <c r="WYH23" s="3"/>
      <c r="WYI23" s="3"/>
      <c r="WYJ23" s="3"/>
      <c r="WYK23" s="3"/>
      <c r="WYL23" s="3"/>
      <c r="WYM23" s="3"/>
      <c r="WYN23" s="3"/>
      <c r="WYO23" s="3"/>
      <c r="WYP23" s="3"/>
      <c r="WYQ23" s="3"/>
      <c r="WYR23" s="3"/>
      <c r="WYS23" s="3"/>
      <c r="WYT23" s="3"/>
      <c r="WYU23" s="3"/>
      <c r="WYV23" s="3"/>
      <c r="WYW23" s="3"/>
      <c r="WYX23" s="3"/>
      <c r="WYY23" s="3"/>
      <c r="WYZ23" s="3"/>
      <c r="WZA23" s="3"/>
      <c r="WZB23" s="3"/>
      <c r="WZC23" s="3"/>
      <c r="WZD23" s="3"/>
      <c r="WZE23" s="3"/>
      <c r="WZF23" s="3"/>
      <c r="WZG23" s="3"/>
      <c r="WZH23" s="3"/>
      <c r="WZI23" s="3"/>
      <c r="WZJ23" s="3"/>
      <c r="WZK23" s="3"/>
      <c r="WZL23" s="3"/>
      <c r="WZM23" s="3"/>
      <c r="WZN23" s="3"/>
      <c r="WZO23" s="3"/>
      <c r="WZP23" s="3"/>
      <c r="WZQ23" s="3"/>
      <c r="WZR23" s="3"/>
      <c r="WZS23" s="3"/>
      <c r="WZT23" s="3"/>
      <c r="WZU23" s="3"/>
      <c r="WZV23" s="3"/>
      <c r="WZW23" s="3"/>
      <c r="WZX23" s="3"/>
      <c r="WZY23" s="3"/>
      <c r="WZZ23" s="3"/>
      <c r="XAA23" s="3"/>
      <c r="XAB23" s="3"/>
      <c r="XAC23" s="3"/>
      <c r="XAD23" s="3"/>
      <c r="XAE23" s="3"/>
      <c r="XAF23" s="3"/>
      <c r="XAG23" s="3"/>
      <c r="XAH23" s="3"/>
      <c r="XAI23" s="3"/>
      <c r="XAJ23" s="3"/>
      <c r="XAK23" s="3"/>
      <c r="XAL23" s="3"/>
      <c r="XAM23" s="3"/>
      <c r="XAN23" s="3"/>
      <c r="XAO23" s="3"/>
      <c r="XAP23" s="3"/>
      <c r="XAQ23" s="3"/>
      <c r="XAR23" s="3"/>
      <c r="XAS23" s="3"/>
      <c r="XAT23" s="3"/>
      <c r="XAU23" s="3"/>
      <c r="XAV23" s="3"/>
      <c r="XAW23" s="3"/>
      <c r="XAX23" s="3"/>
      <c r="XAY23" s="3"/>
      <c r="XAZ23" s="3"/>
      <c r="XBA23" s="3"/>
      <c r="XBB23" s="3"/>
      <c r="XBC23" s="3"/>
      <c r="XBD23" s="3"/>
      <c r="XBE23" s="3"/>
      <c r="XBF23" s="3"/>
      <c r="XBG23" s="3"/>
      <c r="XBH23" s="3"/>
      <c r="XBI23" s="3"/>
      <c r="XBJ23" s="3"/>
      <c r="XBK23" s="3"/>
      <c r="XBL23" s="3"/>
      <c r="XBM23" s="3"/>
      <c r="XBN23" s="3"/>
      <c r="XBO23" s="3"/>
      <c r="XBP23" s="3"/>
      <c r="XBQ23" s="3"/>
      <c r="XBR23" s="3"/>
      <c r="XBS23" s="3"/>
      <c r="XBT23" s="3"/>
      <c r="XBU23" s="3"/>
      <c r="XBV23" s="3"/>
      <c r="XBW23" s="3"/>
      <c r="XBX23" s="3"/>
      <c r="XBY23" s="3"/>
      <c r="XBZ23" s="3"/>
      <c r="XCA23" s="3"/>
      <c r="XCB23" s="3"/>
      <c r="XCC23" s="3"/>
      <c r="XCD23" s="3"/>
      <c r="XCE23" s="3"/>
      <c r="XCF23" s="3"/>
      <c r="XCG23" s="3"/>
      <c r="XCH23" s="3"/>
      <c r="XCI23" s="3"/>
      <c r="XCJ23" s="3"/>
      <c r="XCK23" s="3"/>
      <c r="XCL23" s="3"/>
      <c r="XCM23" s="3"/>
      <c r="XCN23" s="3"/>
      <c r="XCO23" s="3"/>
      <c r="XCP23" s="3"/>
      <c r="XCQ23" s="3"/>
      <c r="XCR23" s="3"/>
      <c r="XCS23" s="3"/>
      <c r="XCT23" s="3"/>
      <c r="XCU23" s="3"/>
      <c r="XCV23" s="3"/>
      <c r="XCW23" s="3"/>
      <c r="XCX23" s="3"/>
      <c r="XCY23" s="3"/>
      <c r="XCZ23" s="3"/>
      <c r="XDA23" s="3"/>
      <c r="XDB23" s="3"/>
      <c r="XDC23" s="3"/>
      <c r="XDD23" s="3"/>
      <c r="XDE23" s="3"/>
      <c r="XDF23" s="3"/>
      <c r="XDG23" s="3"/>
      <c r="XDH23" s="3"/>
      <c r="XDI23" s="3"/>
      <c r="XDJ23" s="3"/>
      <c r="XDK23" s="3"/>
      <c r="XDL23" s="3"/>
      <c r="XDM23" s="3"/>
      <c r="XDN23" s="3"/>
      <c r="XDO23" s="3"/>
      <c r="XDP23" s="3"/>
      <c r="XDQ23" s="3"/>
      <c r="XDR23" s="3"/>
      <c r="XDS23" s="3"/>
      <c r="XDT23" s="3"/>
      <c r="XDU23" s="3"/>
      <c r="XDV23" s="3"/>
      <c r="XDW23" s="3"/>
      <c r="XDX23" s="3"/>
      <c r="XDY23" s="3"/>
      <c r="XDZ23" s="3"/>
      <c r="XEA23" s="3"/>
      <c r="XEB23" s="3"/>
      <c r="XEC23" s="3"/>
      <c r="XED23" s="3"/>
      <c r="XEE23" s="3"/>
      <c r="XEF23" s="3"/>
      <c r="XEG23" s="3"/>
      <c r="XEH23" s="3"/>
      <c r="XEI23" s="3"/>
      <c r="XEJ23" s="3"/>
      <c r="XEK23" s="3"/>
      <c r="XEL23" s="3"/>
      <c r="XEM23" s="3"/>
      <c r="XEN23" s="3"/>
      <c r="XEO23" s="3"/>
      <c r="XEP23" s="3"/>
      <c r="XEQ23" s="3"/>
      <c r="XER23" s="3"/>
      <c r="XES23" s="3"/>
      <c r="XET23" s="3"/>
      <c r="XEU23" s="3"/>
      <c r="XEV23" s="3"/>
      <c r="XEW23" s="3"/>
      <c r="XEX23" s="3"/>
      <c r="XEY23" s="3"/>
      <c r="XEZ23" s="3"/>
      <c r="XFA23" s="3"/>
      <c r="XFB23" s="3"/>
      <c r="XFC23" s="3"/>
      <c r="XFD23" s="3"/>
    </row>
    <row r="24" spans="1:16384" s="70" customFormat="1" ht="10.25" customHeight="1">
      <c r="A24" s="84"/>
      <c r="B24" s="1793"/>
      <c r="C24" s="1794"/>
      <c r="D24" s="1794"/>
      <c r="E24" s="1794"/>
      <c r="F24" s="1794"/>
      <c r="G24" s="1794"/>
      <c r="H24" s="1794"/>
      <c r="I24" s="1795"/>
      <c r="J24" s="1796"/>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c r="BTZ24" s="3"/>
      <c r="BUA24" s="3"/>
      <c r="BUB24" s="3"/>
      <c r="BUC24" s="3"/>
      <c r="BUD24" s="3"/>
      <c r="BUE24" s="3"/>
      <c r="BUF24" s="3"/>
      <c r="BUG24" s="3"/>
      <c r="BUH24" s="3"/>
      <c r="BUI24" s="3"/>
      <c r="BUJ24" s="3"/>
      <c r="BUK24" s="3"/>
      <c r="BUL24" s="3"/>
      <c r="BUM24" s="3"/>
      <c r="BUN24" s="3"/>
      <c r="BUO24" s="3"/>
      <c r="BUP24" s="3"/>
      <c r="BUQ24" s="3"/>
      <c r="BUR24" s="3"/>
      <c r="BUS24" s="3"/>
      <c r="BUT24" s="3"/>
      <c r="BUU24" s="3"/>
      <c r="BUV24" s="3"/>
      <c r="BUW24" s="3"/>
      <c r="BUX24" s="3"/>
      <c r="BUY24" s="3"/>
      <c r="BUZ24" s="3"/>
      <c r="BVA24" s="3"/>
      <c r="BVB24" s="3"/>
      <c r="BVC24" s="3"/>
      <c r="BVD24" s="3"/>
      <c r="BVE24" s="3"/>
      <c r="BVF24" s="3"/>
      <c r="BVG24" s="3"/>
      <c r="BVH24" s="3"/>
      <c r="BVI24" s="3"/>
      <c r="BVJ24" s="3"/>
      <c r="BVK24" s="3"/>
      <c r="BVL24" s="3"/>
      <c r="BVM24" s="3"/>
      <c r="BVN24" s="3"/>
      <c r="BVO24" s="3"/>
      <c r="BVP24" s="3"/>
      <c r="BVQ24" s="3"/>
      <c r="BVR24" s="3"/>
      <c r="BVS24" s="3"/>
      <c r="BVT24" s="3"/>
      <c r="BVU24" s="3"/>
      <c r="BVV24" s="3"/>
      <c r="BVW24" s="3"/>
      <c r="BVX24" s="3"/>
      <c r="BVY24" s="3"/>
      <c r="BVZ24" s="3"/>
      <c r="BWA24" s="3"/>
      <c r="BWB24" s="3"/>
      <c r="BWC24" s="3"/>
      <c r="BWD24" s="3"/>
      <c r="BWE24" s="3"/>
      <c r="BWF24" s="3"/>
      <c r="BWG24" s="3"/>
      <c r="BWH24" s="3"/>
      <c r="BWI24" s="3"/>
      <c r="BWJ24" s="3"/>
      <c r="BWK24" s="3"/>
      <c r="BWL24" s="3"/>
      <c r="BWM24" s="3"/>
      <c r="BWN24" s="3"/>
      <c r="BWO24" s="3"/>
      <c r="BWP24" s="3"/>
      <c r="BWQ24" s="3"/>
      <c r="BWR24" s="3"/>
      <c r="BWS24" s="3"/>
      <c r="BWT24" s="3"/>
      <c r="BWU24" s="3"/>
      <c r="BWV24" s="3"/>
      <c r="BWW24" s="3"/>
      <c r="BWX24" s="3"/>
      <c r="BWY24" s="3"/>
      <c r="BWZ24" s="3"/>
      <c r="BXA24" s="3"/>
      <c r="BXB24" s="3"/>
      <c r="BXC24" s="3"/>
      <c r="BXD24" s="3"/>
      <c r="BXE24" s="3"/>
      <c r="BXF24" s="3"/>
      <c r="BXG24" s="3"/>
      <c r="BXH24" s="3"/>
      <c r="BXI24" s="3"/>
      <c r="BXJ24" s="3"/>
      <c r="BXK24" s="3"/>
      <c r="BXL24" s="3"/>
      <c r="BXM24" s="3"/>
      <c r="BXN24" s="3"/>
      <c r="BXO24" s="3"/>
      <c r="BXP24" s="3"/>
      <c r="BXQ24" s="3"/>
      <c r="BXR24" s="3"/>
      <c r="BXS24" s="3"/>
      <c r="BXT24" s="3"/>
      <c r="BXU24" s="3"/>
      <c r="BXV24" s="3"/>
      <c r="BXW24" s="3"/>
      <c r="BXX24" s="3"/>
      <c r="BXY24" s="3"/>
      <c r="BXZ24" s="3"/>
      <c r="BYA24" s="3"/>
      <c r="BYB24" s="3"/>
      <c r="BYC24" s="3"/>
      <c r="BYD24" s="3"/>
      <c r="BYE24" s="3"/>
      <c r="BYF24" s="3"/>
      <c r="BYG24" s="3"/>
      <c r="BYH24" s="3"/>
      <c r="BYI24" s="3"/>
      <c r="BYJ24" s="3"/>
      <c r="BYK24" s="3"/>
      <c r="BYL24" s="3"/>
      <c r="BYM24" s="3"/>
      <c r="BYN24" s="3"/>
      <c r="BYO24" s="3"/>
      <c r="BYP24" s="3"/>
      <c r="BYQ24" s="3"/>
      <c r="BYR24" s="3"/>
      <c r="BYS24" s="3"/>
      <c r="BYT24" s="3"/>
      <c r="BYU24" s="3"/>
      <c r="BYV24" s="3"/>
      <c r="BYW24" s="3"/>
      <c r="BYX24" s="3"/>
      <c r="BYY24" s="3"/>
      <c r="BYZ24" s="3"/>
      <c r="BZA24" s="3"/>
      <c r="BZB24" s="3"/>
      <c r="BZC24" s="3"/>
      <c r="BZD24" s="3"/>
      <c r="BZE24" s="3"/>
      <c r="BZF24" s="3"/>
      <c r="BZG24" s="3"/>
      <c r="BZH24" s="3"/>
      <c r="BZI24" s="3"/>
      <c r="BZJ24" s="3"/>
      <c r="BZK24" s="3"/>
      <c r="BZL24" s="3"/>
      <c r="BZM24" s="3"/>
      <c r="BZN24" s="3"/>
      <c r="BZO24" s="3"/>
      <c r="BZP24" s="3"/>
      <c r="BZQ24" s="3"/>
      <c r="BZR24" s="3"/>
      <c r="BZS24" s="3"/>
      <c r="BZT24" s="3"/>
      <c r="BZU24" s="3"/>
      <c r="BZV24" s="3"/>
      <c r="BZW24" s="3"/>
      <c r="BZX24" s="3"/>
      <c r="BZY24" s="3"/>
      <c r="BZZ24" s="3"/>
      <c r="CAA24" s="3"/>
      <c r="CAB24" s="3"/>
      <c r="CAC24" s="3"/>
      <c r="CAD24" s="3"/>
      <c r="CAE24" s="3"/>
      <c r="CAF24" s="3"/>
      <c r="CAG24" s="3"/>
      <c r="CAH24" s="3"/>
      <c r="CAI24" s="3"/>
      <c r="CAJ24" s="3"/>
      <c r="CAK24" s="3"/>
      <c r="CAL24" s="3"/>
      <c r="CAM24" s="3"/>
      <c r="CAN24" s="3"/>
      <c r="CAO24" s="3"/>
      <c r="CAP24" s="3"/>
      <c r="CAQ24" s="3"/>
      <c r="CAR24" s="3"/>
      <c r="CAS24" s="3"/>
      <c r="CAT24" s="3"/>
      <c r="CAU24" s="3"/>
      <c r="CAV24" s="3"/>
      <c r="CAW24" s="3"/>
      <c r="CAX24" s="3"/>
      <c r="CAY24" s="3"/>
      <c r="CAZ24" s="3"/>
      <c r="CBA24" s="3"/>
      <c r="CBB24" s="3"/>
      <c r="CBC24" s="3"/>
      <c r="CBD24" s="3"/>
      <c r="CBE24" s="3"/>
      <c r="CBF24" s="3"/>
      <c r="CBG24" s="3"/>
      <c r="CBH24" s="3"/>
      <c r="CBI24" s="3"/>
      <c r="CBJ24" s="3"/>
      <c r="CBK24" s="3"/>
      <c r="CBL24" s="3"/>
      <c r="CBM24" s="3"/>
      <c r="CBN24" s="3"/>
      <c r="CBO24" s="3"/>
      <c r="CBP24" s="3"/>
      <c r="CBQ24" s="3"/>
      <c r="CBR24" s="3"/>
      <c r="CBS24" s="3"/>
      <c r="CBT24" s="3"/>
      <c r="CBU24" s="3"/>
      <c r="CBV24" s="3"/>
      <c r="CBW24" s="3"/>
      <c r="CBX24" s="3"/>
      <c r="CBY24" s="3"/>
      <c r="CBZ24" s="3"/>
      <c r="CCA24" s="3"/>
      <c r="CCB24" s="3"/>
      <c r="CCC24" s="3"/>
      <c r="CCD24" s="3"/>
      <c r="CCE24" s="3"/>
      <c r="CCF24" s="3"/>
      <c r="CCG24" s="3"/>
      <c r="CCH24" s="3"/>
      <c r="CCI24" s="3"/>
      <c r="CCJ24" s="3"/>
      <c r="CCK24" s="3"/>
      <c r="CCL24" s="3"/>
      <c r="CCM24" s="3"/>
      <c r="CCN24" s="3"/>
      <c r="CCO24" s="3"/>
      <c r="CCP24" s="3"/>
      <c r="CCQ24" s="3"/>
      <c r="CCR24" s="3"/>
      <c r="CCS24" s="3"/>
      <c r="CCT24" s="3"/>
      <c r="CCU24" s="3"/>
      <c r="CCV24" s="3"/>
      <c r="CCW24" s="3"/>
      <c r="CCX24" s="3"/>
      <c r="CCY24" s="3"/>
      <c r="CCZ24" s="3"/>
      <c r="CDA24" s="3"/>
      <c r="CDB24" s="3"/>
      <c r="CDC24" s="3"/>
      <c r="CDD24" s="3"/>
      <c r="CDE24" s="3"/>
      <c r="CDF24" s="3"/>
      <c r="CDG24" s="3"/>
      <c r="CDH24" s="3"/>
      <c r="CDI24" s="3"/>
      <c r="CDJ24" s="3"/>
      <c r="CDK24" s="3"/>
      <c r="CDL24" s="3"/>
      <c r="CDM24" s="3"/>
      <c r="CDN24" s="3"/>
      <c r="CDO24" s="3"/>
      <c r="CDP24" s="3"/>
      <c r="CDQ24" s="3"/>
      <c r="CDR24" s="3"/>
      <c r="CDS24" s="3"/>
      <c r="CDT24" s="3"/>
      <c r="CDU24" s="3"/>
      <c r="CDV24" s="3"/>
      <c r="CDW24" s="3"/>
      <c r="CDX24" s="3"/>
      <c r="CDY24" s="3"/>
      <c r="CDZ24" s="3"/>
      <c r="CEA24" s="3"/>
      <c r="CEB24" s="3"/>
      <c r="CEC24" s="3"/>
      <c r="CED24" s="3"/>
      <c r="CEE24" s="3"/>
      <c r="CEF24" s="3"/>
      <c r="CEG24" s="3"/>
      <c r="CEH24" s="3"/>
      <c r="CEI24" s="3"/>
      <c r="CEJ24" s="3"/>
      <c r="CEK24" s="3"/>
      <c r="CEL24" s="3"/>
      <c r="CEM24" s="3"/>
      <c r="CEN24" s="3"/>
      <c r="CEO24" s="3"/>
      <c r="CEP24" s="3"/>
      <c r="CEQ24" s="3"/>
      <c r="CER24" s="3"/>
      <c r="CES24" s="3"/>
      <c r="CET24" s="3"/>
      <c r="CEU24" s="3"/>
      <c r="CEV24" s="3"/>
      <c r="CEW24" s="3"/>
      <c r="CEX24" s="3"/>
      <c r="CEY24" s="3"/>
      <c r="CEZ24" s="3"/>
      <c r="CFA24" s="3"/>
      <c r="CFB24" s="3"/>
      <c r="CFC24" s="3"/>
      <c r="CFD24" s="3"/>
      <c r="CFE24" s="3"/>
      <c r="CFF24" s="3"/>
      <c r="CFG24" s="3"/>
      <c r="CFH24" s="3"/>
      <c r="CFI24" s="3"/>
      <c r="CFJ24" s="3"/>
      <c r="CFK24" s="3"/>
      <c r="CFL24" s="3"/>
      <c r="CFM24" s="3"/>
      <c r="CFN24" s="3"/>
      <c r="CFO24" s="3"/>
      <c r="CFP24" s="3"/>
      <c r="CFQ24" s="3"/>
      <c r="CFR24" s="3"/>
      <c r="CFS24" s="3"/>
      <c r="CFT24" s="3"/>
      <c r="CFU24" s="3"/>
      <c r="CFV24" s="3"/>
      <c r="CFW24" s="3"/>
      <c r="CFX24" s="3"/>
      <c r="CFY24" s="3"/>
      <c r="CFZ24" s="3"/>
      <c r="CGA24" s="3"/>
      <c r="CGB24" s="3"/>
      <c r="CGC24" s="3"/>
      <c r="CGD24" s="3"/>
      <c r="CGE24" s="3"/>
      <c r="CGF24" s="3"/>
      <c r="CGG24" s="3"/>
      <c r="CGH24" s="3"/>
      <c r="CGI24" s="3"/>
      <c r="CGJ24" s="3"/>
      <c r="CGK24" s="3"/>
      <c r="CGL24" s="3"/>
      <c r="CGM24" s="3"/>
      <c r="CGN24" s="3"/>
      <c r="CGO24" s="3"/>
      <c r="CGP24" s="3"/>
      <c r="CGQ24" s="3"/>
      <c r="CGR24" s="3"/>
      <c r="CGS24" s="3"/>
      <c r="CGT24" s="3"/>
      <c r="CGU24" s="3"/>
      <c r="CGV24" s="3"/>
      <c r="CGW24" s="3"/>
      <c r="CGX24" s="3"/>
      <c r="CGY24" s="3"/>
      <c r="CGZ24" s="3"/>
      <c r="CHA24" s="3"/>
      <c r="CHB24" s="3"/>
      <c r="CHC24" s="3"/>
      <c r="CHD24" s="3"/>
      <c r="CHE24" s="3"/>
      <c r="CHF24" s="3"/>
      <c r="CHG24" s="3"/>
      <c r="CHH24" s="3"/>
      <c r="CHI24" s="3"/>
      <c r="CHJ24" s="3"/>
      <c r="CHK24" s="3"/>
      <c r="CHL24" s="3"/>
      <c r="CHM24" s="3"/>
      <c r="CHN24" s="3"/>
      <c r="CHO24" s="3"/>
      <c r="CHP24" s="3"/>
      <c r="CHQ24" s="3"/>
      <c r="CHR24" s="3"/>
      <c r="CHS24" s="3"/>
      <c r="CHT24" s="3"/>
      <c r="CHU24" s="3"/>
      <c r="CHV24" s="3"/>
      <c r="CHW24" s="3"/>
      <c r="CHX24" s="3"/>
      <c r="CHY24" s="3"/>
      <c r="CHZ24" s="3"/>
      <c r="CIA24" s="3"/>
      <c r="CIB24" s="3"/>
      <c r="CIC24" s="3"/>
      <c r="CID24" s="3"/>
      <c r="CIE24" s="3"/>
      <c r="CIF24" s="3"/>
      <c r="CIG24" s="3"/>
      <c r="CIH24" s="3"/>
      <c r="CII24" s="3"/>
      <c r="CIJ24" s="3"/>
      <c r="CIK24" s="3"/>
      <c r="CIL24" s="3"/>
      <c r="CIM24" s="3"/>
      <c r="CIN24" s="3"/>
      <c r="CIO24" s="3"/>
      <c r="CIP24" s="3"/>
      <c r="CIQ24" s="3"/>
      <c r="CIR24" s="3"/>
      <c r="CIS24" s="3"/>
      <c r="CIT24" s="3"/>
      <c r="CIU24" s="3"/>
      <c r="CIV24" s="3"/>
      <c r="CIW24" s="3"/>
      <c r="CIX24" s="3"/>
      <c r="CIY24" s="3"/>
      <c r="CIZ24" s="3"/>
      <c r="CJA24" s="3"/>
      <c r="CJB24" s="3"/>
      <c r="CJC24" s="3"/>
      <c r="CJD24" s="3"/>
      <c r="CJE24" s="3"/>
      <c r="CJF24" s="3"/>
      <c r="CJG24" s="3"/>
      <c r="CJH24" s="3"/>
      <c r="CJI24" s="3"/>
      <c r="CJJ24" s="3"/>
      <c r="CJK24" s="3"/>
      <c r="CJL24" s="3"/>
      <c r="CJM24" s="3"/>
      <c r="CJN24" s="3"/>
      <c r="CJO24" s="3"/>
      <c r="CJP24" s="3"/>
      <c r="CJQ24" s="3"/>
      <c r="CJR24" s="3"/>
      <c r="CJS24" s="3"/>
      <c r="CJT24" s="3"/>
      <c r="CJU24" s="3"/>
      <c r="CJV24" s="3"/>
      <c r="CJW24" s="3"/>
      <c r="CJX24" s="3"/>
      <c r="CJY24" s="3"/>
      <c r="CJZ24" s="3"/>
      <c r="CKA24" s="3"/>
      <c r="CKB24" s="3"/>
      <c r="CKC24" s="3"/>
      <c r="CKD24" s="3"/>
      <c r="CKE24" s="3"/>
      <c r="CKF24" s="3"/>
      <c r="CKG24" s="3"/>
      <c r="CKH24" s="3"/>
      <c r="CKI24" s="3"/>
      <c r="CKJ24" s="3"/>
      <c r="CKK24" s="3"/>
      <c r="CKL24" s="3"/>
      <c r="CKM24" s="3"/>
      <c r="CKN24" s="3"/>
      <c r="CKO24" s="3"/>
      <c r="CKP24" s="3"/>
      <c r="CKQ24" s="3"/>
      <c r="CKR24" s="3"/>
      <c r="CKS24" s="3"/>
      <c r="CKT24" s="3"/>
      <c r="CKU24" s="3"/>
      <c r="CKV24" s="3"/>
      <c r="CKW24" s="3"/>
      <c r="CKX24" s="3"/>
      <c r="CKY24" s="3"/>
      <c r="CKZ24" s="3"/>
      <c r="CLA24" s="3"/>
      <c r="CLB24" s="3"/>
      <c r="CLC24" s="3"/>
      <c r="CLD24" s="3"/>
      <c r="CLE24" s="3"/>
      <c r="CLF24" s="3"/>
      <c r="CLG24" s="3"/>
      <c r="CLH24" s="3"/>
      <c r="CLI24" s="3"/>
      <c r="CLJ24" s="3"/>
      <c r="CLK24" s="3"/>
      <c r="CLL24" s="3"/>
      <c r="CLM24" s="3"/>
      <c r="CLN24" s="3"/>
      <c r="CLO24" s="3"/>
      <c r="CLP24" s="3"/>
      <c r="CLQ24" s="3"/>
      <c r="CLR24" s="3"/>
      <c r="CLS24" s="3"/>
      <c r="CLT24" s="3"/>
      <c r="CLU24" s="3"/>
      <c r="CLV24" s="3"/>
      <c r="CLW24" s="3"/>
      <c r="CLX24" s="3"/>
      <c r="CLY24" s="3"/>
      <c r="CLZ24" s="3"/>
      <c r="CMA24" s="3"/>
      <c r="CMB24" s="3"/>
      <c r="CMC24" s="3"/>
      <c r="CMD24" s="3"/>
      <c r="CME24" s="3"/>
      <c r="CMF24" s="3"/>
      <c r="CMG24" s="3"/>
      <c r="CMH24" s="3"/>
      <c r="CMI24" s="3"/>
      <c r="CMJ24" s="3"/>
      <c r="CMK24" s="3"/>
      <c r="CML24" s="3"/>
      <c r="CMM24" s="3"/>
      <c r="CMN24" s="3"/>
      <c r="CMO24" s="3"/>
      <c r="CMP24" s="3"/>
      <c r="CMQ24" s="3"/>
      <c r="CMR24" s="3"/>
      <c r="CMS24" s="3"/>
      <c r="CMT24" s="3"/>
      <c r="CMU24" s="3"/>
      <c r="CMV24" s="3"/>
      <c r="CMW24" s="3"/>
      <c r="CMX24" s="3"/>
      <c r="CMY24" s="3"/>
      <c r="CMZ24" s="3"/>
      <c r="CNA24" s="3"/>
      <c r="CNB24" s="3"/>
      <c r="CNC24" s="3"/>
      <c r="CND24" s="3"/>
      <c r="CNE24" s="3"/>
      <c r="CNF24" s="3"/>
      <c r="CNG24" s="3"/>
      <c r="CNH24" s="3"/>
      <c r="CNI24" s="3"/>
      <c r="CNJ24" s="3"/>
      <c r="CNK24" s="3"/>
      <c r="CNL24" s="3"/>
      <c r="CNM24" s="3"/>
      <c r="CNN24" s="3"/>
      <c r="CNO24" s="3"/>
      <c r="CNP24" s="3"/>
      <c r="CNQ24" s="3"/>
      <c r="CNR24" s="3"/>
      <c r="CNS24" s="3"/>
      <c r="CNT24" s="3"/>
      <c r="CNU24" s="3"/>
      <c r="CNV24" s="3"/>
      <c r="CNW24" s="3"/>
      <c r="CNX24" s="3"/>
      <c r="CNY24" s="3"/>
      <c r="CNZ24" s="3"/>
      <c r="COA24" s="3"/>
      <c r="COB24" s="3"/>
      <c r="COC24" s="3"/>
      <c r="COD24" s="3"/>
      <c r="COE24" s="3"/>
      <c r="COF24" s="3"/>
      <c r="COG24" s="3"/>
      <c r="COH24" s="3"/>
      <c r="COI24" s="3"/>
      <c r="COJ24" s="3"/>
      <c r="COK24" s="3"/>
      <c r="COL24" s="3"/>
      <c r="COM24" s="3"/>
      <c r="CON24" s="3"/>
      <c r="COO24" s="3"/>
      <c r="COP24" s="3"/>
      <c r="COQ24" s="3"/>
      <c r="COR24" s="3"/>
      <c r="COS24" s="3"/>
      <c r="COT24" s="3"/>
      <c r="COU24" s="3"/>
      <c r="COV24" s="3"/>
      <c r="COW24" s="3"/>
      <c r="COX24" s="3"/>
      <c r="COY24" s="3"/>
      <c r="COZ24" s="3"/>
      <c r="CPA24" s="3"/>
      <c r="CPB24" s="3"/>
      <c r="CPC24" s="3"/>
      <c r="CPD24" s="3"/>
      <c r="CPE24" s="3"/>
      <c r="CPF24" s="3"/>
      <c r="CPG24" s="3"/>
      <c r="CPH24" s="3"/>
      <c r="CPI24" s="3"/>
      <c r="CPJ24" s="3"/>
      <c r="CPK24" s="3"/>
      <c r="CPL24" s="3"/>
      <c r="CPM24" s="3"/>
      <c r="CPN24" s="3"/>
      <c r="CPO24" s="3"/>
      <c r="CPP24" s="3"/>
      <c r="CPQ24" s="3"/>
      <c r="CPR24" s="3"/>
      <c r="CPS24" s="3"/>
      <c r="CPT24" s="3"/>
      <c r="CPU24" s="3"/>
      <c r="CPV24" s="3"/>
      <c r="CPW24" s="3"/>
      <c r="CPX24" s="3"/>
      <c r="CPY24" s="3"/>
      <c r="CPZ24" s="3"/>
      <c r="CQA24" s="3"/>
      <c r="CQB24" s="3"/>
      <c r="CQC24" s="3"/>
      <c r="CQD24" s="3"/>
      <c r="CQE24" s="3"/>
      <c r="CQF24" s="3"/>
      <c r="CQG24" s="3"/>
      <c r="CQH24" s="3"/>
      <c r="CQI24" s="3"/>
      <c r="CQJ24" s="3"/>
      <c r="CQK24" s="3"/>
      <c r="CQL24" s="3"/>
      <c r="CQM24" s="3"/>
      <c r="CQN24" s="3"/>
      <c r="CQO24" s="3"/>
      <c r="CQP24" s="3"/>
      <c r="CQQ24" s="3"/>
      <c r="CQR24" s="3"/>
      <c r="CQS24" s="3"/>
      <c r="CQT24" s="3"/>
      <c r="CQU24" s="3"/>
      <c r="CQV24" s="3"/>
      <c r="CQW24" s="3"/>
      <c r="CQX24" s="3"/>
      <c r="CQY24" s="3"/>
      <c r="CQZ24" s="3"/>
      <c r="CRA24" s="3"/>
      <c r="CRB24" s="3"/>
      <c r="CRC24" s="3"/>
      <c r="CRD24" s="3"/>
      <c r="CRE24" s="3"/>
      <c r="CRF24" s="3"/>
      <c r="CRG24" s="3"/>
      <c r="CRH24" s="3"/>
      <c r="CRI24" s="3"/>
      <c r="CRJ24" s="3"/>
      <c r="CRK24" s="3"/>
      <c r="CRL24" s="3"/>
      <c r="CRM24" s="3"/>
      <c r="CRN24" s="3"/>
      <c r="CRO24" s="3"/>
      <c r="CRP24" s="3"/>
      <c r="CRQ24" s="3"/>
      <c r="CRR24" s="3"/>
      <c r="CRS24" s="3"/>
      <c r="CRT24" s="3"/>
      <c r="CRU24" s="3"/>
      <c r="CRV24" s="3"/>
      <c r="CRW24" s="3"/>
      <c r="CRX24" s="3"/>
      <c r="CRY24" s="3"/>
      <c r="CRZ24" s="3"/>
      <c r="CSA24" s="3"/>
      <c r="CSB24" s="3"/>
      <c r="CSC24" s="3"/>
      <c r="CSD24" s="3"/>
      <c r="CSE24" s="3"/>
      <c r="CSF24" s="3"/>
      <c r="CSG24" s="3"/>
      <c r="CSH24" s="3"/>
      <c r="CSI24" s="3"/>
      <c r="CSJ24" s="3"/>
      <c r="CSK24" s="3"/>
      <c r="CSL24" s="3"/>
      <c r="CSM24" s="3"/>
      <c r="CSN24" s="3"/>
      <c r="CSO24" s="3"/>
      <c r="CSP24" s="3"/>
      <c r="CSQ24" s="3"/>
      <c r="CSR24" s="3"/>
      <c r="CSS24" s="3"/>
      <c r="CST24" s="3"/>
      <c r="CSU24" s="3"/>
      <c r="CSV24" s="3"/>
      <c r="CSW24" s="3"/>
      <c r="CSX24" s="3"/>
      <c r="CSY24" s="3"/>
      <c r="CSZ24" s="3"/>
      <c r="CTA24" s="3"/>
      <c r="CTB24" s="3"/>
      <c r="CTC24" s="3"/>
      <c r="CTD24" s="3"/>
      <c r="CTE24" s="3"/>
      <c r="CTF24" s="3"/>
      <c r="CTG24" s="3"/>
      <c r="CTH24" s="3"/>
      <c r="CTI24" s="3"/>
      <c r="CTJ24" s="3"/>
      <c r="CTK24" s="3"/>
      <c r="CTL24" s="3"/>
      <c r="CTM24" s="3"/>
      <c r="CTN24" s="3"/>
      <c r="CTO24" s="3"/>
      <c r="CTP24" s="3"/>
      <c r="CTQ24" s="3"/>
      <c r="CTR24" s="3"/>
      <c r="CTS24" s="3"/>
      <c r="CTT24" s="3"/>
      <c r="CTU24" s="3"/>
      <c r="CTV24" s="3"/>
      <c r="CTW24" s="3"/>
      <c r="CTX24" s="3"/>
      <c r="CTY24" s="3"/>
      <c r="CTZ24" s="3"/>
      <c r="CUA24" s="3"/>
      <c r="CUB24" s="3"/>
      <c r="CUC24" s="3"/>
      <c r="CUD24" s="3"/>
      <c r="CUE24" s="3"/>
      <c r="CUF24" s="3"/>
      <c r="CUG24" s="3"/>
      <c r="CUH24" s="3"/>
      <c r="CUI24" s="3"/>
      <c r="CUJ24" s="3"/>
      <c r="CUK24" s="3"/>
      <c r="CUL24" s="3"/>
      <c r="CUM24" s="3"/>
      <c r="CUN24" s="3"/>
      <c r="CUO24" s="3"/>
      <c r="CUP24" s="3"/>
      <c r="CUQ24" s="3"/>
      <c r="CUR24" s="3"/>
      <c r="CUS24" s="3"/>
      <c r="CUT24" s="3"/>
      <c r="CUU24" s="3"/>
      <c r="CUV24" s="3"/>
      <c r="CUW24" s="3"/>
      <c r="CUX24" s="3"/>
      <c r="CUY24" s="3"/>
      <c r="CUZ24" s="3"/>
      <c r="CVA24" s="3"/>
      <c r="CVB24" s="3"/>
      <c r="CVC24" s="3"/>
      <c r="CVD24" s="3"/>
      <c r="CVE24" s="3"/>
      <c r="CVF24" s="3"/>
      <c r="CVG24" s="3"/>
      <c r="CVH24" s="3"/>
      <c r="CVI24" s="3"/>
      <c r="CVJ24" s="3"/>
      <c r="CVK24" s="3"/>
      <c r="CVL24" s="3"/>
      <c r="CVM24" s="3"/>
      <c r="CVN24" s="3"/>
      <c r="CVO24" s="3"/>
      <c r="CVP24" s="3"/>
      <c r="CVQ24" s="3"/>
      <c r="CVR24" s="3"/>
      <c r="CVS24" s="3"/>
      <c r="CVT24" s="3"/>
      <c r="CVU24" s="3"/>
      <c r="CVV24" s="3"/>
      <c r="CVW24" s="3"/>
      <c r="CVX24" s="3"/>
      <c r="CVY24" s="3"/>
      <c r="CVZ24" s="3"/>
      <c r="CWA24" s="3"/>
      <c r="CWB24" s="3"/>
      <c r="CWC24" s="3"/>
      <c r="CWD24" s="3"/>
      <c r="CWE24" s="3"/>
      <c r="CWF24" s="3"/>
      <c r="CWG24" s="3"/>
      <c r="CWH24" s="3"/>
      <c r="CWI24" s="3"/>
      <c r="CWJ24" s="3"/>
      <c r="CWK24" s="3"/>
      <c r="CWL24" s="3"/>
      <c r="CWM24" s="3"/>
      <c r="CWN24" s="3"/>
      <c r="CWO24" s="3"/>
      <c r="CWP24" s="3"/>
      <c r="CWQ24" s="3"/>
      <c r="CWR24" s="3"/>
      <c r="CWS24" s="3"/>
      <c r="CWT24" s="3"/>
      <c r="CWU24" s="3"/>
      <c r="CWV24" s="3"/>
      <c r="CWW24" s="3"/>
      <c r="CWX24" s="3"/>
      <c r="CWY24" s="3"/>
      <c r="CWZ24" s="3"/>
      <c r="CXA24" s="3"/>
      <c r="CXB24" s="3"/>
      <c r="CXC24" s="3"/>
      <c r="CXD24" s="3"/>
      <c r="CXE24" s="3"/>
      <c r="CXF24" s="3"/>
      <c r="CXG24" s="3"/>
      <c r="CXH24" s="3"/>
      <c r="CXI24" s="3"/>
      <c r="CXJ24" s="3"/>
      <c r="CXK24" s="3"/>
      <c r="CXL24" s="3"/>
      <c r="CXM24" s="3"/>
      <c r="CXN24" s="3"/>
      <c r="CXO24" s="3"/>
      <c r="CXP24" s="3"/>
      <c r="CXQ24" s="3"/>
      <c r="CXR24" s="3"/>
      <c r="CXS24" s="3"/>
      <c r="CXT24" s="3"/>
      <c r="CXU24" s="3"/>
      <c r="CXV24" s="3"/>
      <c r="CXW24" s="3"/>
      <c r="CXX24" s="3"/>
      <c r="CXY24" s="3"/>
      <c r="CXZ24" s="3"/>
      <c r="CYA24" s="3"/>
      <c r="CYB24" s="3"/>
      <c r="CYC24" s="3"/>
      <c r="CYD24" s="3"/>
      <c r="CYE24" s="3"/>
      <c r="CYF24" s="3"/>
      <c r="CYG24" s="3"/>
      <c r="CYH24" s="3"/>
      <c r="CYI24" s="3"/>
      <c r="CYJ24" s="3"/>
      <c r="CYK24" s="3"/>
      <c r="CYL24" s="3"/>
      <c r="CYM24" s="3"/>
      <c r="CYN24" s="3"/>
      <c r="CYO24" s="3"/>
      <c r="CYP24" s="3"/>
      <c r="CYQ24" s="3"/>
      <c r="CYR24" s="3"/>
      <c r="CYS24" s="3"/>
      <c r="CYT24" s="3"/>
      <c r="CYU24" s="3"/>
      <c r="CYV24" s="3"/>
      <c r="CYW24" s="3"/>
      <c r="CYX24" s="3"/>
      <c r="CYY24" s="3"/>
      <c r="CYZ24" s="3"/>
      <c r="CZA24" s="3"/>
      <c r="CZB24" s="3"/>
      <c r="CZC24" s="3"/>
      <c r="CZD24" s="3"/>
      <c r="CZE24" s="3"/>
      <c r="CZF24" s="3"/>
      <c r="CZG24" s="3"/>
      <c r="CZH24" s="3"/>
      <c r="CZI24" s="3"/>
      <c r="CZJ24" s="3"/>
      <c r="CZK24" s="3"/>
      <c r="CZL24" s="3"/>
      <c r="CZM24" s="3"/>
      <c r="CZN24" s="3"/>
      <c r="CZO24" s="3"/>
      <c r="CZP24" s="3"/>
      <c r="CZQ24" s="3"/>
      <c r="CZR24" s="3"/>
      <c r="CZS24" s="3"/>
      <c r="CZT24" s="3"/>
      <c r="CZU24" s="3"/>
      <c r="CZV24" s="3"/>
      <c r="CZW24" s="3"/>
      <c r="CZX24" s="3"/>
      <c r="CZY24" s="3"/>
      <c r="CZZ24" s="3"/>
      <c r="DAA24" s="3"/>
      <c r="DAB24" s="3"/>
      <c r="DAC24" s="3"/>
      <c r="DAD24" s="3"/>
      <c r="DAE24" s="3"/>
      <c r="DAF24" s="3"/>
      <c r="DAG24" s="3"/>
      <c r="DAH24" s="3"/>
      <c r="DAI24" s="3"/>
      <c r="DAJ24" s="3"/>
      <c r="DAK24" s="3"/>
      <c r="DAL24" s="3"/>
      <c r="DAM24" s="3"/>
      <c r="DAN24" s="3"/>
      <c r="DAO24" s="3"/>
      <c r="DAP24" s="3"/>
      <c r="DAQ24" s="3"/>
      <c r="DAR24" s="3"/>
      <c r="DAS24" s="3"/>
      <c r="DAT24" s="3"/>
      <c r="DAU24" s="3"/>
      <c r="DAV24" s="3"/>
      <c r="DAW24" s="3"/>
      <c r="DAX24" s="3"/>
      <c r="DAY24" s="3"/>
      <c r="DAZ24" s="3"/>
      <c r="DBA24" s="3"/>
      <c r="DBB24" s="3"/>
      <c r="DBC24" s="3"/>
      <c r="DBD24" s="3"/>
      <c r="DBE24" s="3"/>
      <c r="DBF24" s="3"/>
      <c r="DBG24" s="3"/>
      <c r="DBH24" s="3"/>
      <c r="DBI24" s="3"/>
      <c r="DBJ24" s="3"/>
      <c r="DBK24" s="3"/>
      <c r="DBL24" s="3"/>
      <c r="DBM24" s="3"/>
      <c r="DBN24" s="3"/>
      <c r="DBO24" s="3"/>
      <c r="DBP24" s="3"/>
      <c r="DBQ24" s="3"/>
      <c r="DBR24" s="3"/>
      <c r="DBS24" s="3"/>
      <c r="DBT24" s="3"/>
      <c r="DBU24" s="3"/>
      <c r="DBV24" s="3"/>
      <c r="DBW24" s="3"/>
      <c r="DBX24" s="3"/>
      <c r="DBY24" s="3"/>
      <c r="DBZ24" s="3"/>
      <c r="DCA24" s="3"/>
      <c r="DCB24" s="3"/>
      <c r="DCC24" s="3"/>
      <c r="DCD24" s="3"/>
      <c r="DCE24" s="3"/>
      <c r="DCF24" s="3"/>
      <c r="DCG24" s="3"/>
      <c r="DCH24" s="3"/>
      <c r="DCI24" s="3"/>
      <c r="DCJ24" s="3"/>
      <c r="DCK24" s="3"/>
      <c r="DCL24" s="3"/>
      <c r="DCM24" s="3"/>
      <c r="DCN24" s="3"/>
      <c r="DCO24" s="3"/>
      <c r="DCP24" s="3"/>
      <c r="DCQ24" s="3"/>
      <c r="DCR24" s="3"/>
      <c r="DCS24" s="3"/>
      <c r="DCT24" s="3"/>
      <c r="DCU24" s="3"/>
      <c r="DCV24" s="3"/>
      <c r="DCW24" s="3"/>
      <c r="DCX24" s="3"/>
      <c r="DCY24" s="3"/>
      <c r="DCZ24" s="3"/>
      <c r="DDA24" s="3"/>
      <c r="DDB24" s="3"/>
      <c r="DDC24" s="3"/>
      <c r="DDD24" s="3"/>
      <c r="DDE24" s="3"/>
      <c r="DDF24" s="3"/>
      <c r="DDG24" s="3"/>
      <c r="DDH24" s="3"/>
      <c r="DDI24" s="3"/>
      <c r="DDJ24" s="3"/>
      <c r="DDK24" s="3"/>
      <c r="DDL24" s="3"/>
      <c r="DDM24" s="3"/>
      <c r="DDN24" s="3"/>
      <c r="DDO24" s="3"/>
      <c r="DDP24" s="3"/>
      <c r="DDQ24" s="3"/>
      <c r="DDR24" s="3"/>
      <c r="DDS24" s="3"/>
      <c r="DDT24" s="3"/>
      <c r="DDU24" s="3"/>
      <c r="DDV24" s="3"/>
      <c r="DDW24" s="3"/>
      <c r="DDX24" s="3"/>
      <c r="DDY24" s="3"/>
      <c r="DDZ24" s="3"/>
      <c r="DEA24" s="3"/>
      <c r="DEB24" s="3"/>
      <c r="DEC24" s="3"/>
      <c r="DED24" s="3"/>
      <c r="DEE24" s="3"/>
      <c r="DEF24" s="3"/>
      <c r="DEG24" s="3"/>
      <c r="DEH24" s="3"/>
      <c r="DEI24" s="3"/>
      <c r="DEJ24" s="3"/>
      <c r="DEK24" s="3"/>
      <c r="DEL24" s="3"/>
      <c r="DEM24" s="3"/>
      <c r="DEN24" s="3"/>
      <c r="DEO24" s="3"/>
      <c r="DEP24" s="3"/>
      <c r="DEQ24" s="3"/>
      <c r="DER24" s="3"/>
      <c r="DES24" s="3"/>
      <c r="DET24" s="3"/>
      <c r="DEU24" s="3"/>
      <c r="DEV24" s="3"/>
      <c r="DEW24" s="3"/>
      <c r="DEX24" s="3"/>
      <c r="DEY24" s="3"/>
      <c r="DEZ24" s="3"/>
      <c r="DFA24" s="3"/>
      <c r="DFB24" s="3"/>
      <c r="DFC24" s="3"/>
      <c r="DFD24" s="3"/>
      <c r="DFE24" s="3"/>
      <c r="DFF24" s="3"/>
      <c r="DFG24" s="3"/>
      <c r="DFH24" s="3"/>
      <c r="DFI24" s="3"/>
      <c r="DFJ24" s="3"/>
      <c r="DFK24" s="3"/>
      <c r="DFL24" s="3"/>
      <c r="DFM24" s="3"/>
      <c r="DFN24" s="3"/>
      <c r="DFO24" s="3"/>
      <c r="DFP24" s="3"/>
      <c r="DFQ24" s="3"/>
      <c r="DFR24" s="3"/>
      <c r="DFS24" s="3"/>
      <c r="DFT24" s="3"/>
      <c r="DFU24" s="3"/>
      <c r="DFV24" s="3"/>
      <c r="DFW24" s="3"/>
      <c r="DFX24" s="3"/>
      <c r="DFY24" s="3"/>
      <c r="DFZ24" s="3"/>
      <c r="DGA24" s="3"/>
      <c r="DGB24" s="3"/>
      <c r="DGC24" s="3"/>
      <c r="DGD24" s="3"/>
      <c r="DGE24" s="3"/>
      <c r="DGF24" s="3"/>
      <c r="DGG24" s="3"/>
      <c r="DGH24" s="3"/>
      <c r="DGI24" s="3"/>
      <c r="DGJ24" s="3"/>
      <c r="DGK24" s="3"/>
      <c r="DGL24" s="3"/>
      <c r="DGM24" s="3"/>
      <c r="DGN24" s="3"/>
      <c r="DGO24" s="3"/>
      <c r="DGP24" s="3"/>
      <c r="DGQ24" s="3"/>
      <c r="DGR24" s="3"/>
      <c r="DGS24" s="3"/>
      <c r="DGT24" s="3"/>
      <c r="DGU24" s="3"/>
      <c r="DGV24" s="3"/>
      <c r="DGW24" s="3"/>
      <c r="DGX24" s="3"/>
      <c r="DGY24" s="3"/>
      <c r="DGZ24" s="3"/>
      <c r="DHA24" s="3"/>
      <c r="DHB24" s="3"/>
      <c r="DHC24" s="3"/>
      <c r="DHD24" s="3"/>
      <c r="DHE24" s="3"/>
      <c r="DHF24" s="3"/>
      <c r="DHG24" s="3"/>
      <c r="DHH24" s="3"/>
      <c r="DHI24" s="3"/>
      <c r="DHJ24" s="3"/>
      <c r="DHK24" s="3"/>
      <c r="DHL24" s="3"/>
      <c r="DHM24" s="3"/>
      <c r="DHN24" s="3"/>
      <c r="DHO24" s="3"/>
      <c r="DHP24" s="3"/>
      <c r="DHQ24" s="3"/>
      <c r="DHR24" s="3"/>
      <c r="DHS24" s="3"/>
      <c r="DHT24" s="3"/>
      <c r="DHU24" s="3"/>
      <c r="DHV24" s="3"/>
      <c r="DHW24" s="3"/>
      <c r="DHX24" s="3"/>
      <c r="DHY24" s="3"/>
      <c r="DHZ24" s="3"/>
      <c r="DIA24" s="3"/>
      <c r="DIB24" s="3"/>
      <c r="DIC24" s="3"/>
      <c r="DID24" s="3"/>
      <c r="DIE24" s="3"/>
      <c r="DIF24" s="3"/>
      <c r="DIG24" s="3"/>
      <c r="DIH24" s="3"/>
      <c r="DII24" s="3"/>
      <c r="DIJ24" s="3"/>
      <c r="DIK24" s="3"/>
      <c r="DIL24" s="3"/>
      <c r="DIM24" s="3"/>
      <c r="DIN24" s="3"/>
      <c r="DIO24" s="3"/>
      <c r="DIP24" s="3"/>
      <c r="DIQ24" s="3"/>
      <c r="DIR24" s="3"/>
      <c r="DIS24" s="3"/>
      <c r="DIT24" s="3"/>
      <c r="DIU24" s="3"/>
      <c r="DIV24" s="3"/>
      <c r="DIW24" s="3"/>
      <c r="DIX24" s="3"/>
      <c r="DIY24" s="3"/>
      <c r="DIZ24" s="3"/>
      <c r="DJA24" s="3"/>
      <c r="DJB24" s="3"/>
      <c r="DJC24" s="3"/>
      <c r="DJD24" s="3"/>
      <c r="DJE24" s="3"/>
      <c r="DJF24" s="3"/>
      <c r="DJG24" s="3"/>
      <c r="DJH24" s="3"/>
      <c r="DJI24" s="3"/>
      <c r="DJJ24" s="3"/>
      <c r="DJK24" s="3"/>
      <c r="DJL24" s="3"/>
      <c r="DJM24" s="3"/>
      <c r="DJN24" s="3"/>
      <c r="DJO24" s="3"/>
      <c r="DJP24" s="3"/>
      <c r="DJQ24" s="3"/>
      <c r="DJR24" s="3"/>
      <c r="DJS24" s="3"/>
      <c r="DJT24" s="3"/>
      <c r="DJU24" s="3"/>
      <c r="DJV24" s="3"/>
      <c r="DJW24" s="3"/>
      <c r="DJX24" s="3"/>
      <c r="DJY24" s="3"/>
      <c r="DJZ24" s="3"/>
      <c r="DKA24" s="3"/>
      <c r="DKB24" s="3"/>
      <c r="DKC24" s="3"/>
      <c r="DKD24" s="3"/>
      <c r="DKE24" s="3"/>
      <c r="DKF24" s="3"/>
      <c r="DKG24" s="3"/>
      <c r="DKH24" s="3"/>
      <c r="DKI24" s="3"/>
      <c r="DKJ24" s="3"/>
      <c r="DKK24" s="3"/>
      <c r="DKL24" s="3"/>
      <c r="DKM24" s="3"/>
      <c r="DKN24" s="3"/>
      <c r="DKO24" s="3"/>
      <c r="DKP24" s="3"/>
      <c r="DKQ24" s="3"/>
      <c r="DKR24" s="3"/>
      <c r="DKS24" s="3"/>
      <c r="DKT24" s="3"/>
      <c r="DKU24" s="3"/>
      <c r="DKV24" s="3"/>
      <c r="DKW24" s="3"/>
      <c r="DKX24" s="3"/>
      <c r="DKY24" s="3"/>
      <c r="DKZ24" s="3"/>
      <c r="DLA24" s="3"/>
      <c r="DLB24" s="3"/>
      <c r="DLC24" s="3"/>
      <c r="DLD24" s="3"/>
      <c r="DLE24" s="3"/>
      <c r="DLF24" s="3"/>
      <c r="DLG24" s="3"/>
      <c r="DLH24" s="3"/>
      <c r="DLI24" s="3"/>
      <c r="DLJ24" s="3"/>
      <c r="DLK24" s="3"/>
      <c r="DLL24" s="3"/>
      <c r="DLM24" s="3"/>
      <c r="DLN24" s="3"/>
      <c r="DLO24" s="3"/>
      <c r="DLP24" s="3"/>
      <c r="DLQ24" s="3"/>
      <c r="DLR24" s="3"/>
      <c r="DLS24" s="3"/>
      <c r="DLT24" s="3"/>
      <c r="DLU24" s="3"/>
      <c r="DLV24" s="3"/>
      <c r="DLW24" s="3"/>
      <c r="DLX24" s="3"/>
      <c r="DLY24" s="3"/>
      <c r="DLZ24" s="3"/>
      <c r="DMA24" s="3"/>
      <c r="DMB24" s="3"/>
      <c r="DMC24" s="3"/>
      <c r="DMD24" s="3"/>
      <c r="DME24" s="3"/>
      <c r="DMF24" s="3"/>
      <c r="DMG24" s="3"/>
      <c r="DMH24" s="3"/>
      <c r="DMI24" s="3"/>
      <c r="DMJ24" s="3"/>
      <c r="DMK24" s="3"/>
      <c r="DML24" s="3"/>
      <c r="DMM24" s="3"/>
      <c r="DMN24" s="3"/>
      <c r="DMO24" s="3"/>
      <c r="DMP24" s="3"/>
      <c r="DMQ24" s="3"/>
      <c r="DMR24" s="3"/>
      <c r="DMS24" s="3"/>
      <c r="DMT24" s="3"/>
      <c r="DMU24" s="3"/>
      <c r="DMV24" s="3"/>
      <c r="DMW24" s="3"/>
      <c r="DMX24" s="3"/>
      <c r="DMY24" s="3"/>
      <c r="DMZ24" s="3"/>
      <c r="DNA24" s="3"/>
      <c r="DNB24" s="3"/>
      <c r="DNC24" s="3"/>
      <c r="DND24" s="3"/>
      <c r="DNE24" s="3"/>
      <c r="DNF24" s="3"/>
      <c r="DNG24" s="3"/>
      <c r="DNH24" s="3"/>
      <c r="DNI24" s="3"/>
      <c r="DNJ24" s="3"/>
      <c r="DNK24" s="3"/>
      <c r="DNL24" s="3"/>
      <c r="DNM24" s="3"/>
      <c r="DNN24" s="3"/>
      <c r="DNO24" s="3"/>
      <c r="DNP24" s="3"/>
      <c r="DNQ24" s="3"/>
      <c r="DNR24" s="3"/>
      <c r="DNS24" s="3"/>
      <c r="DNT24" s="3"/>
      <c r="DNU24" s="3"/>
      <c r="DNV24" s="3"/>
      <c r="DNW24" s="3"/>
      <c r="DNX24" s="3"/>
      <c r="DNY24" s="3"/>
      <c r="DNZ24" s="3"/>
      <c r="DOA24" s="3"/>
      <c r="DOB24" s="3"/>
      <c r="DOC24" s="3"/>
      <c r="DOD24" s="3"/>
      <c r="DOE24" s="3"/>
      <c r="DOF24" s="3"/>
      <c r="DOG24" s="3"/>
      <c r="DOH24" s="3"/>
      <c r="DOI24" s="3"/>
      <c r="DOJ24" s="3"/>
      <c r="DOK24" s="3"/>
      <c r="DOL24" s="3"/>
      <c r="DOM24" s="3"/>
      <c r="DON24" s="3"/>
      <c r="DOO24" s="3"/>
      <c r="DOP24" s="3"/>
      <c r="DOQ24" s="3"/>
      <c r="DOR24" s="3"/>
      <c r="DOS24" s="3"/>
      <c r="DOT24" s="3"/>
      <c r="DOU24" s="3"/>
      <c r="DOV24" s="3"/>
      <c r="DOW24" s="3"/>
      <c r="DOX24" s="3"/>
      <c r="DOY24" s="3"/>
      <c r="DOZ24" s="3"/>
      <c r="DPA24" s="3"/>
      <c r="DPB24" s="3"/>
      <c r="DPC24" s="3"/>
      <c r="DPD24" s="3"/>
      <c r="DPE24" s="3"/>
      <c r="DPF24" s="3"/>
      <c r="DPG24" s="3"/>
      <c r="DPH24" s="3"/>
      <c r="DPI24" s="3"/>
      <c r="DPJ24" s="3"/>
      <c r="DPK24" s="3"/>
      <c r="DPL24" s="3"/>
      <c r="DPM24" s="3"/>
      <c r="DPN24" s="3"/>
      <c r="DPO24" s="3"/>
      <c r="DPP24" s="3"/>
      <c r="DPQ24" s="3"/>
      <c r="DPR24" s="3"/>
      <c r="DPS24" s="3"/>
      <c r="DPT24" s="3"/>
      <c r="DPU24" s="3"/>
      <c r="DPV24" s="3"/>
      <c r="DPW24" s="3"/>
      <c r="DPX24" s="3"/>
      <c r="DPY24" s="3"/>
      <c r="DPZ24" s="3"/>
      <c r="DQA24" s="3"/>
      <c r="DQB24" s="3"/>
      <c r="DQC24" s="3"/>
      <c r="DQD24" s="3"/>
      <c r="DQE24" s="3"/>
      <c r="DQF24" s="3"/>
      <c r="DQG24" s="3"/>
      <c r="DQH24" s="3"/>
      <c r="DQI24" s="3"/>
      <c r="DQJ24" s="3"/>
      <c r="DQK24" s="3"/>
      <c r="DQL24" s="3"/>
      <c r="DQM24" s="3"/>
      <c r="DQN24" s="3"/>
      <c r="DQO24" s="3"/>
      <c r="DQP24" s="3"/>
      <c r="DQQ24" s="3"/>
      <c r="DQR24" s="3"/>
      <c r="DQS24" s="3"/>
      <c r="DQT24" s="3"/>
      <c r="DQU24" s="3"/>
      <c r="DQV24" s="3"/>
      <c r="DQW24" s="3"/>
      <c r="DQX24" s="3"/>
      <c r="DQY24" s="3"/>
      <c r="DQZ24" s="3"/>
      <c r="DRA24" s="3"/>
      <c r="DRB24" s="3"/>
      <c r="DRC24" s="3"/>
      <c r="DRD24" s="3"/>
      <c r="DRE24" s="3"/>
      <c r="DRF24" s="3"/>
      <c r="DRG24" s="3"/>
      <c r="DRH24" s="3"/>
      <c r="DRI24" s="3"/>
      <c r="DRJ24" s="3"/>
      <c r="DRK24" s="3"/>
      <c r="DRL24" s="3"/>
      <c r="DRM24" s="3"/>
      <c r="DRN24" s="3"/>
      <c r="DRO24" s="3"/>
      <c r="DRP24" s="3"/>
      <c r="DRQ24" s="3"/>
      <c r="DRR24" s="3"/>
      <c r="DRS24" s="3"/>
      <c r="DRT24" s="3"/>
      <c r="DRU24" s="3"/>
      <c r="DRV24" s="3"/>
      <c r="DRW24" s="3"/>
      <c r="DRX24" s="3"/>
      <c r="DRY24" s="3"/>
      <c r="DRZ24" s="3"/>
      <c r="DSA24" s="3"/>
      <c r="DSB24" s="3"/>
      <c r="DSC24" s="3"/>
      <c r="DSD24" s="3"/>
      <c r="DSE24" s="3"/>
      <c r="DSF24" s="3"/>
      <c r="DSG24" s="3"/>
      <c r="DSH24" s="3"/>
      <c r="DSI24" s="3"/>
      <c r="DSJ24" s="3"/>
      <c r="DSK24" s="3"/>
      <c r="DSL24" s="3"/>
      <c r="DSM24" s="3"/>
      <c r="DSN24" s="3"/>
      <c r="DSO24" s="3"/>
      <c r="DSP24" s="3"/>
      <c r="DSQ24" s="3"/>
      <c r="DSR24" s="3"/>
      <c r="DSS24" s="3"/>
      <c r="DST24" s="3"/>
      <c r="DSU24" s="3"/>
      <c r="DSV24" s="3"/>
      <c r="DSW24" s="3"/>
      <c r="DSX24" s="3"/>
      <c r="DSY24" s="3"/>
      <c r="DSZ24" s="3"/>
      <c r="DTA24" s="3"/>
      <c r="DTB24" s="3"/>
      <c r="DTC24" s="3"/>
      <c r="DTD24" s="3"/>
      <c r="DTE24" s="3"/>
      <c r="DTF24" s="3"/>
      <c r="DTG24" s="3"/>
      <c r="DTH24" s="3"/>
      <c r="DTI24" s="3"/>
      <c r="DTJ24" s="3"/>
      <c r="DTK24" s="3"/>
      <c r="DTL24" s="3"/>
      <c r="DTM24" s="3"/>
      <c r="DTN24" s="3"/>
      <c r="DTO24" s="3"/>
      <c r="DTP24" s="3"/>
      <c r="DTQ24" s="3"/>
      <c r="DTR24" s="3"/>
      <c r="DTS24" s="3"/>
      <c r="DTT24" s="3"/>
      <c r="DTU24" s="3"/>
      <c r="DTV24" s="3"/>
      <c r="DTW24" s="3"/>
      <c r="DTX24" s="3"/>
      <c r="DTY24" s="3"/>
      <c r="DTZ24" s="3"/>
      <c r="DUA24" s="3"/>
      <c r="DUB24" s="3"/>
      <c r="DUC24" s="3"/>
      <c r="DUD24" s="3"/>
      <c r="DUE24" s="3"/>
      <c r="DUF24" s="3"/>
      <c r="DUG24" s="3"/>
      <c r="DUH24" s="3"/>
      <c r="DUI24" s="3"/>
      <c r="DUJ24" s="3"/>
      <c r="DUK24" s="3"/>
      <c r="DUL24" s="3"/>
      <c r="DUM24" s="3"/>
      <c r="DUN24" s="3"/>
      <c r="DUO24" s="3"/>
      <c r="DUP24" s="3"/>
      <c r="DUQ24" s="3"/>
      <c r="DUR24" s="3"/>
      <c r="DUS24" s="3"/>
      <c r="DUT24" s="3"/>
      <c r="DUU24" s="3"/>
      <c r="DUV24" s="3"/>
      <c r="DUW24" s="3"/>
      <c r="DUX24" s="3"/>
      <c r="DUY24" s="3"/>
      <c r="DUZ24" s="3"/>
      <c r="DVA24" s="3"/>
      <c r="DVB24" s="3"/>
      <c r="DVC24" s="3"/>
      <c r="DVD24" s="3"/>
      <c r="DVE24" s="3"/>
      <c r="DVF24" s="3"/>
      <c r="DVG24" s="3"/>
      <c r="DVH24" s="3"/>
      <c r="DVI24" s="3"/>
      <c r="DVJ24" s="3"/>
      <c r="DVK24" s="3"/>
      <c r="DVL24" s="3"/>
      <c r="DVM24" s="3"/>
      <c r="DVN24" s="3"/>
      <c r="DVO24" s="3"/>
      <c r="DVP24" s="3"/>
      <c r="DVQ24" s="3"/>
      <c r="DVR24" s="3"/>
      <c r="DVS24" s="3"/>
      <c r="DVT24" s="3"/>
      <c r="DVU24" s="3"/>
      <c r="DVV24" s="3"/>
      <c r="DVW24" s="3"/>
      <c r="DVX24" s="3"/>
      <c r="DVY24" s="3"/>
      <c r="DVZ24" s="3"/>
      <c r="DWA24" s="3"/>
      <c r="DWB24" s="3"/>
      <c r="DWC24" s="3"/>
      <c r="DWD24" s="3"/>
      <c r="DWE24" s="3"/>
      <c r="DWF24" s="3"/>
      <c r="DWG24" s="3"/>
      <c r="DWH24" s="3"/>
      <c r="DWI24" s="3"/>
      <c r="DWJ24" s="3"/>
      <c r="DWK24" s="3"/>
      <c r="DWL24" s="3"/>
      <c r="DWM24" s="3"/>
      <c r="DWN24" s="3"/>
      <c r="DWO24" s="3"/>
      <c r="DWP24" s="3"/>
      <c r="DWQ24" s="3"/>
      <c r="DWR24" s="3"/>
      <c r="DWS24" s="3"/>
      <c r="DWT24" s="3"/>
      <c r="DWU24" s="3"/>
      <c r="DWV24" s="3"/>
      <c r="DWW24" s="3"/>
      <c r="DWX24" s="3"/>
      <c r="DWY24" s="3"/>
      <c r="DWZ24" s="3"/>
      <c r="DXA24" s="3"/>
      <c r="DXB24" s="3"/>
      <c r="DXC24" s="3"/>
      <c r="DXD24" s="3"/>
      <c r="DXE24" s="3"/>
      <c r="DXF24" s="3"/>
      <c r="DXG24" s="3"/>
      <c r="DXH24" s="3"/>
      <c r="DXI24" s="3"/>
      <c r="DXJ24" s="3"/>
      <c r="DXK24" s="3"/>
      <c r="DXL24" s="3"/>
      <c r="DXM24" s="3"/>
      <c r="DXN24" s="3"/>
      <c r="DXO24" s="3"/>
      <c r="DXP24" s="3"/>
      <c r="DXQ24" s="3"/>
      <c r="DXR24" s="3"/>
      <c r="DXS24" s="3"/>
      <c r="DXT24" s="3"/>
      <c r="DXU24" s="3"/>
      <c r="DXV24" s="3"/>
      <c r="DXW24" s="3"/>
      <c r="DXX24" s="3"/>
      <c r="DXY24" s="3"/>
      <c r="DXZ24" s="3"/>
      <c r="DYA24" s="3"/>
      <c r="DYB24" s="3"/>
      <c r="DYC24" s="3"/>
      <c r="DYD24" s="3"/>
      <c r="DYE24" s="3"/>
      <c r="DYF24" s="3"/>
      <c r="DYG24" s="3"/>
      <c r="DYH24" s="3"/>
      <c r="DYI24" s="3"/>
      <c r="DYJ24" s="3"/>
      <c r="DYK24" s="3"/>
      <c r="DYL24" s="3"/>
      <c r="DYM24" s="3"/>
      <c r="DYN24" s="3"/>
      <c r="DYO24" s="3"/>
      <c r="DYP24" s="3"/>
      <c r="DYQ24" s="3"/>
      <c r="DYR24" s="3"/>
      <c r="DYS24" s="3"/>
      <c r="DYT24" s="3"/>
      <c r="DYU24" s="3"/>
      <c r="DYV24" s="3"/>
      <c r="DYW24" s="3"/>
      <c r="DYX24" s="3"/>
      <c r="DYY24" s="3"/>
      <c r="DYZ24" s="3"/>
      <c r="DZA24" s="3"/>
      <c r="DZB24" s="3"/>
      <c r="DZC24" s="3"/>
      <c r="DZD24" s="3"/>
      <c r="DZE24" s="3"/>
      <c r="DZF24" s="3"/>
      <c r="DZG24" s="3"/>
      <c r="DZH24" s="3"/>
      <c r="DZI24" s="3"/>
      <c r="DZJ24" s="3"/>
      <c r="DZK24" s="3"/>
      <c r="DZL24" s="3"/>
      <c r="DZM24" s="3"/>
      <c r="DZN24" s="3"/>
      <c r="DZO24" s="3"/>
      <c r="DZP24" s="3"/>
      <c r="DZQ24" s="3"/>
      <c r="DZR24" s="3"/>
      <c r="DZS24" s="3"/>
      <c r="DZT24" s="3"/>
      <c r="DZU24" s="3"/>
      <c r="DZV24" s="3"/>
      <c r="DZW24" s="3"/>
      <c r="DZX24" s="3"/>
      <c r="DZY24" s="3"/>
      <c r="DZZ24" s="3"/>
      <c r="EAA24" s="3"/>
      <c r="EAB24" s="3"/>
      <c r="EAC24" s="3"/>
      <c r="EAD24" s="3"/>
      <c r="EAE24" s="3"/>
      <c r="EAF24" s="3"/>
      <c r="EAG24" s="3"/>
      <c r="EAH24" s="3"/>
      <c r="EAI24" s="3"/>
      <c r="EAJ24" s="3"/>
      <c r="EAK24" s="3"/>
      <c r="EAL24" s="3"/>
      <c r="EAM24" s="3"/>
      <c r="EAN24" s="3"/>
      <c r="EAO24" s="3"/>
      <c r="EAP24" s="3"/>
      <c r="EAQ24" s="3"/>
      <c r="EAR24" s="3"/>
      <c r="EAS24" s="3"/>
      <c r="EAT24" s="3"/>
      <c r="EAU24" s="3"/>
      <c r="EAV24" s="3"/>
      <c r="EAW24" s="3"/>
      <c r="EAX24" s="3"/>
      <c r="EAY24" s="3"/>
      <c r="EAZ24" s="3"/>
      <c r="EBA24" s="3"/>
      <c r="EBB24" s="3"/>
      <c r="EBC24" s="3"/>
      <c r="EBD24" s="3"/>
      <c r="EBE24" s="3"/>
      <c r="EBF24" s="3"/>
      <c r="EBG24" s="3"/>
      <c r="EBH24" s="3"/>
      <c r="EBI24" s="3"/>
      <c r="EBJ24" s="3"/>
      <c r="EBK24" s="3"/>
      <c r="EBL24" s="3"/>
      <c r="EBM24" s="3"/>
      <c r="EBN24" s="3"/>
      <c r="EBO24" s="3"/>
      <c r="EBP24" s="3"/>
      <c r="EBQ24" s="3"/>
      <c r="EBR24" s="3"/>
      <c r="EBS24" s="3"/>
      <c r="EBT24" s="3"/>
      <c r="EBU24" s="3"/>
      <c r="EBV24" s="3"/>
      <c r="EBW24" s="3"/>
      <c r="EBX24" s="3"/>
      <c r="EBY24" s="3"/>
      <c r="EBZ24" s="3"/>
      <c r="ECA24" s="3"/>
      <c r="ECB24" s="3"/>
      <c r="ECC24" s="3"/>
      <c r="ECD24" s="3"/>
      <c r="ECE24" s="3"/>
      <c r="ECF24" s="3"/>
      <c r="ECG24" s="3"/>
      <c r="ECH24" s="3"/>
      <c r="ECI24" s="3"/>
      <c r="ECJ24" s="3"/>
      <c r="ECK24" s="3"/>
      <c r="ECL24" s="3"/>
      <c r="ECM24" s="3"/>
      <c r="ECN24" s="3"/>
      <c r="ECO24" s="3"/>
      <c r="ECP24" s="3"/>
      <c r="ECQ24" s="3"/>
      <c r="ECR24" s="3"/>
      <c r="ECS24" s="3"/>
      <c r="ECT24" s="3"/>
      <c r="ECU24" s="3"/>
      <c r="ECV24" s="3"/>
      <c r="ECW24" s="3"/>
      <c r="ECX24" s="3"/>
      <c r="ECY24" s="3"/>
      <c r="ECZ24" s="3"/>
      <c r="EDA24" s="3"/>
      <c r="EDB24" s="3"/>
      <c r="EDC24" s="3"/>
      <c r="EDD24" s="3"/>
      <c r="EDE24" s="3"/>
      <c r="EDF24" s="3"/>
      <c r="EDG24" s="3"/>
      <c r="EDH24" s="3"/>
      <c r="EDI24" s="3"/>
      <c r="EDJ24" s="3"/>
      <c r="EDK24" s="3"/>
      <c r="EDL24" s="3"/>
      <c r="EDM24" s="3"/>
      <c r="EDN24" s="3"/>
      <c r="EDO24" s="3"/>
      <c r="EDP24" s="3"/>
      <c r="EDQ24" s="3"/>
      <c r="EDR24" s="3"/>
      <c r="EDS24" s="3"/>
      <c r="EDT24" s="3"/>
      <c r="EDU24" s="3"/>
      <c r="EDV24" s="3"/>
      <c r="EDW24" s="3"/>
      <c r="EDX24" s="3"/>
      <c r="EDY24" s="3"/>
      <c r="EDZ24" s="3"/>
      <c r="EEA24" s="3"/>
      <c r="EEB24" s="3"/>
      <c r="EEC24" s="3"/>
      <c r="EED24" s="3"/>
      <c r="EEE24" s="3"/>
      <c r="EEF24" s="3"/>
      <c r="EEG24" s="3"/>
      <c r="EEH24" s="3"/>
      <c r="EEI24" s="3"/>
      <c r="EEJ24" s="3"/>
      <c r="EEK24" s="3"/>
      <c r="EEL24" s="3"/>
      <c r="EEM24" s="3"/>
      <c r="EEN24" s="3"/>
      <c r="EEO24" s="3"/>
      <c r="EEP24" s="3"/>
      <c r="EEQ24" s="3"/>
      <c r="EER24" s="3"/>
      <c r="EES24" s="3"/>
      <c r="EET24" s="3"/>
      <c r="EEU24" s="3"/>
      <c r="EEV24" s="3"/>
      <c r="EEW24" s="3"/>
      <c r="EEX24" s="3"/>
      <c r="EEY24" s="3"/>
      <c r="EEZ24" s="3"/>
      <c r="EFA24" s="3"/>
      <c r="EFB24" s="3"/>
      <c r="EFC24" s="3"/>
      <c r="EFD24" s="3"/>
      <c r="EFE24" s="3"/>
      <c r="EFF24" s="3"/>
      <c r="EFG24" s="3"/>
      <c r="EFH24" s="3"/>
      <c r="EFI24" s="3"/>
      <c r="EFJ24" s="3"/>
      <c r="EFK24" s="3"/>
      <c r="EFL24" s="3"/>
      <c r="EFM24" s="3"/>
      <c r="EFN24" s="3"/>
      <c r="EFO24" s="3"/>
      <c r="EFP24" s="3"/>
      <c r="EFQ24" s="3"/>
      <c r="EFR24" s="3"/>
      <c r="EFS24" s="3"/>
      <c r="EFT24" s="3"/>
      <c r="EFU24" s="3"/>
      <c r="EFV24" s="3"/>
      <c r="EFW24" s="3"/>
      <c r="EFX24" s="3"/>
      <c r="EFY24" s="3"/>
      <c r="EFZ24" s="3"/>
      <c r="EGA24" s="3"/>
      <c r="EGB24" s="3"/>
      <c r="EGC24" s="3"/>
      <c r="EGD24" s="3"/>
      <c r="EGE24" s="3"/>
      <c r="EGF24" s="3"/>
      <c r="EGG24" s="3"/>
      <c r="EGH24" s="3"/>
      <c r="EGI24" s="3"/>
      <c r="EGJ24" s="3"/>
      <c r="EGK24" s="3"/>
      <c r="EGL24" s="3"/>
      <c r="EGM24" s="3"/>
      <c r="EGN24" s="3"/>
      <c r="EGO24" s="3"/>
      <c r="EGP24" s="3"/>
      <c r="EGQ24" s="3"/>
      <c r="EGR24" s="3"/>
      <c r="EGS24" s="3"/>
      <c r="EGT24" s="3"/>
      <c r="EGU24" s="3"/>
      <c r="EGV24" s="3"/>
      <c r="EGW24" s="3"/>
      <c r="EGX24" s="3"/>
      <c r="EGY24" s="3"/>
      <c r="EGZ24" s="3"/>
      <c r="EHA24" s="3"/>
      <c r="EHB24" s="3"/>
      <c r="EHC24" s="3"/>
      <c r="EHD24" s="3"/>
      <c r="EHE24" s="3"/>
      <c r="EHF24" s="3"/>
      <c r="EHG24" s="3"/>
      <c r="EHH24" s="3"/>
      <c r="EHI24" s="3"/>
      <c r="EHJ24" s="3"/>
      <c r="EHK24" s="3"/>
      <c r="EHL24" s="3"/>
      <c r="EHM24" s="3"/>
      <c r="EHN24" s="3"/>
      <c r="EHO24" s="3"/>
      <c r="EHP24" s="3"/>
      <c r="EHQ24" s="3"/>
      <c r="EHR24" s="3"/>
      <c r="EHS24" s="3"/>
      <c r="EHT24" s="3"/>
      <c r="EHU24" s="3"/>
      <c r="EHV24" s="3"/>
      <c r="EHW24" s="3"/>
      <c r="EHX24" s="3"/>
      <c r="EHY24" s="3"/>
      <c r="EHZ24" s="3"/>
      <c r="EIA24" s="3"/>
      <c r="EIB24" s="3"/>
      <c r="EIC24" s="3"/>
      <c r="EID24" s="3"/>
      <c r="EIE24" s="3"/>
      <c r="EIF24" s="3"/>
      <c r="EIG24" s="3"/>
      <c r="EIH24" s="3"/>
      <c r="EII24" s="3"/>
      <c r="EIJ24" s="3"/>
      <c r="EIK24" s="3"/>
      <c r="EIL24" s="3"/>
      <c r="EIM24" s="3"/>
      <c r="EIN24" s="3"/>
      <c r="EIO24" s="3"/>
      <c r="EIP24" s="3"/>
      <c r="EIQ24" s="3"/>
      <c r="EIR24" s="3"/>
      <c r="EIS24" s="3"/>
      <c r="EIT24" s="3"/>
      <c r="EIU24" s="3"/>
      <c r="EIV24" s="3"/>
      <c r="EIW24" s="3"/>
      <c r="EIX24" s="3"/>
      <c r="EIY24" s="3"/>
      <c r="EIZ24" s="3"/>
      <c r="EJA24" s="3"/>
      <c r="EJB24" s="3"/>
      <c r="EJC24" s="3"/>
      <c r="EJD24" s="3"/>
      <c r="EJE24" s="3"/>
      <c r="EJF24" s="3"/>
      <c r="EJG24" s="3"/>
      <c r="EJH24" s="3"/>
      <c r="EJI24" s="3"/>
      <c r="EJJ24" s="3"/>
      <c r="EJK24" s="3"/>
      <c r="EJL24" s="3"/>
      <c r="EJM24" s="3"/>
      <c r="EJN24" s="3"/>
      <c r="EJO24" s="3"/>
      <c r="EJP24" s="3"/>
      <c r="EJQ24" s="3"/>
      <c r="EJR24" s="3"/>
      <c r="EJS24" s="3"/>
      <c r="EJT24" s="3"/>
      <c r="EJU24" s="3"/>
      <c r="EJV24" s="3"/>
      <c r="EJW24" s="3"/>
      <c r="EJX24" s="3"/>
      <c r="EJY24" s="3"/>
      <c r="EJZ24" s="3"/>
      <c r="EKA24" s="3"/>
      <c r="EKB24" s="3"/>
      <c r="EKC24" s="3"/>
      <c r="EKD24" s="3"/>
      <c r="EKE24" s="3"/>
      <c r="EKF24" s="3"/>
      <c r="EKG24" s="3"/>
      <c r="EKH24" s="3"/>
      <c r="EKI24" s="3"/>
      <c r="EKJ24" s="3"/>
      <c r="EKK24" s="3"/>
      <c r="EKL24" s="3"/>
      <c r="EKM24" s="3"/>
      <c r="EKN24" s="3"/>
      <c r="EKO24" s="3"/>
      <c r="EKP24" s="3"/>
      <c r="EKQ24" s="3"/>
      <c r="EKR24" s="3"/>
      <c r="EKS24" s="3"/>
      <c r="EKT24" s="3"/>
      <c r="EKU24" s="3"/>
      <c r="EKV24" s="3"/>
      <c r="EKW24" s="3"/>
      <c r="EKX24" s="3"/>
      <c r="EKY24" s="3"/>
      <c r="EKZ24" s="3"/>
      <c r="ELA24" s="3"/>
      <c r="ELB24" s="3"/>
      <c r="ELC24" s="3"/>
      <c r="ELD24" s="3"/>
      <c r="ELE24" s="3"/>
      <c r="ELF24" s="3"/>
      <c r="ELG24" s="3"/>
      <c r="ELH24" s="3"/>
      <c r="ELI24" s="3"/>
      <c r="ELJ24" s="3"/>
      <c r="ELK24" s="3"/>
      <c r="ELL24" s="3"/>
      <c r="ELM24" s="3"/>
      <c r="ELN24" s="3"/>
      <c r="ELO24" s="3"/>
      <c r="ELP24" s="3"/>
      <c r="ELQ24" s="3"/>
      <c r="ELR24" s="3"/>
      <c r="ELS24" s="3"/>
      <c r="ELT24" s="3"/>
      <c r="ELU24" s="3"/>
      <c r="ELV24" s="3"/>
      <c r="ELW24" s="3"/>
      <c r="ELX24" s="3"/>
      <c r="ELY24" s="3"/>
      <c r="ELZ24" s="3"/>
      <c r="EMA24" s="3"/>
      <c r="EMB24" s="3"/>
      <c r="EMC24" s="3"/>
      <c r="EMD24" s="3"/>
      <c r="EME24" s="3"/>
      <c r="EMF24" s="3"/>
      <c r="EMG24" s="3"/>
      <c r="EMH24" s="3"/>
      <c r="EMI24" s="3"/>
      <c r="EMJ24" s="3"/>
      <c r="EMK24" s="3"/>
      <c r="EML24" s="3"/>
      <c r="EMM24" s="3"/>
      <c r="EMN24" s="3"/>
      <c r="EMO24" s="3"/>
      <c r="EMP24" s="3"/>
      <c r="EMQ24" s="3"/>
      <c r="EMR24" s="3"/>
      <c r="EMS24" s="3"/>
      <c r="EMT24" s="3"/>
      <c r="EMU24" s="3"/>
      <c r="EMV24" s="3"/>
      <c r="EMW24" s="3"/>
      <c r="EMX24" s="3"/>
      <c r="EMY24" s="3"/>
      <c r="EMZ24" s="3"/>
      <c r="ENA24" s="3"/>
      <c r="ENB24" s="3"/>
      <c r="ENC24" s="3"/>
      <c r="END24" s="3"/>
      <c r="ENE24" s="3"/>
      <c r="ENF24" s="3"/>
      <c r="ENG24" s="3"/>
      <c r="ENH24" s="3"/>
      <c r="ENI24" s="3"/>
      <c r="ENJ24" s="3"/>
      <c r="ENK24" s="3"/>
      <c r="ENL24" s="3"/>
      <c r="ENM24" s="3"/>
      <c r="ENN24" s="3"/>
      <c r="ENO24" s="3"/>
      <c r="ENP24" s="3"/>
      <c r="ENQ24" s="3"/>
      <c r="ENR24" s="3"/>
      <c r="ENS24" s="3"/>
      <c r="ENT24" s="3"/>
      <c r="ENU24" s="3"/>
      <c r="ENV24" s="3"/>
      <c r="ENW24" s="3"/>
      <c r="ENX24" s="3"/>
      <c r="ENY24" s="3"/>
      <c r="ENZ24" s="3"/>
      <c r="EOA24" s="3"/>
      <c r="EOB24" s="3"/>
      <c r="EOC24" s="3"/>
      <c r="EOD24" s="3"/>
      <c r="EOE24" s="3"/>
      <c r="EOF24" s="3"/>
      <c r="EOG24" s="3"/>
      <c r="EOH24" s="3"/>
      <c r="EOI24" s="3"/>
      <c r="EOJ24" s="3"/>
      <c r="EOK24" s="3"/>
      <c r="EOL24" s="3"/>
      <c r="EOM24" s="3"/>
      <c r="EON24" s="3"/>
      <c r="EOO24" s="3"/>
      <c r="EOP24" s="3"/>
      <c r="EOQ24" s="3"/>
      <c r="EOR24" s="3"/>
      <c r="EOS24" s="3"/>
      <c r="EOT24" s="3"/>
      <c r="EOU24" s="3"/>
      <c r="EOV24" s="3"/>
      <c r="EOW24" s="3"/>
      <c r="EOX24" s="3"/>
      <c r="EOY24" s="3"/>
      <c r="EOZ24" s="3"/>
      <c r="EPA24" s="3"/>
      <c r="EPB24" s="3"/>
      <c r="EPC24" s="3"/>
      <c r="EPD24" s="3"/>
      <c r="EPE24" s="3"/>
      <c r="EPF24" s="3"/>
      <c r="EPG24" s="3"/>
      <c r="EPH24" s="3"/>
      <c r="EPI24" s="3"/>
      <c r="EPJ24" s="3"/>
      <c r="EPK24" s="3"/>
      <c r="EPL24" s="3"/>
      <c r="EPM24" s="3"/>
      <c r="EPN24" s="3"/>
      <c r="EPO24" s="3"/>
      <c r="EPP24" s="3"/>
      <c r="EPQ24" s="3"/>
      <c r="EPR24" s="3"/>
      <c r="EPS24" s="3"/>
      <c r="EPT24" s="3"/>
      <c r="EPU24" s="3"/>
      <c r="EPV24" s="3"/>
      <c r="EPW24" s="3"/>
      <c r="EPX24" s="3"/>
      <c r="EPY24" s="3"/>
      <c r="EPZ24" s="3"/>
      <c r="EQA24" s="3"/>
      <c r="EQB24" s="3"/>
      <c r="EQC24" s="3"/>
      <c r="EQD24" s="3"/>
      <c r="EQE24" s="3"/>
      <c r="EQF24" s="3"/>
      <c r="EQG24" s="3"/>
      <c r="EQH24" s="3"/>
      <c r="EQI24" s="3"/>
      <c r="EQJ24" s="3"/>
      <c r="EQK24" s="3"/>
      <c r="EQL24" s="3"/>
      <c r="EQM24" s="3"/>
      <c r="EQN24" s="3"/>
      <c r="EQO24" s="3"/>
      <c r="EQP24" s="3"/>
      <c r="EQQ24" s="3"/>
      <c r="EQR24" s="3"/>
      <c r="EQS24" s="3"/>
      <c r="EQT24" s="3"/>
      <c r="EQU24" s="3"/>
      <c r="EQV24" s="3"/>
      <c r="EQW24" s="3"/>
      <c r="EQX24" s="3"/>
      <c r="EQY24" s="3"/>
      <c r="EQZ24" s="3"/>
      <c r="ERA24" s="3"/>
      <c r="ERB24" s="3"/>
      <c r="ERC24" s="3"/>
      <c r="ERD24" s="3"/>
      <c r="ERE24" s="3"/>
      <c r="ERF24" s="3"/>
      <c r="ERG24" s="3"/>
      <c r="ERH24" s="3"/>
      <c r="ERI24" s="3"/>
      <c r="ERJ24" s="3"/>
      <c r="ERK24" s="3"/>
      <c r="ERL24" s="3"/>
      <c r="ERM24" s="3"/>
      <c r="ERN24" s="3"/>
      <c r="ERO24" s="3"/>
      <c r="ERP24" s="3"/>
      <c r="ERQ24" s="3"/>
      <c r="ERR24" s="3"/>
      <c r="ERS24" s="3"/>
      <c r="ERT24" s="3"/>
      <c r="ERU24" s="3"/>
      <c r="ERV24" s="3"/>
      <c r="ERW24" s="3"/>
      <c r="ERX24" s="3"/>
      <c r="ERY24" s="3"/>
      <c r="ERZ24" s="3"/>
      <c r="ESA24" s="3"/>
      <c r="ESB24" s="3"/>
      <c r="ESC24" s="3"/>
      <c r="ESD24" s="3"/>
      <c r="ESE24" s="3"/>
      <c r="ESF24" s="3"/>
      <c r="ESG24" s="3"/>
      <c r="ESH24" s="3"/>
      <c r="ESI24" s="3"/>
      <c r="ESJ24" s="3"/>
      <c r="ESK24" s="3"/>
      <c r="ESL24" s="3"/>
      <c r="ESM24" s="3"/>
      <c r="ESN24" s="3"/>
      <c r="ESO24" s="3"/>
      <c r="ESP24" s="3"/>
      <c r="ESQ24" s="3"/>
      <c r="ESR24" s="3"/>
      <c r="ESS24" s="3"/>
      <c r="EST24" s="3"/>
      <c r="ESU24" s="3"/>
      <c r="ESV24" s="3"/>
      <c r="ESW24" s="3"/>
      <c r="ESX24" s="3"/>
      <c r="ESY24" s="3"/>
      <c r="ESZ24" s="3"/>
      <c r="ETA24" s="3"/>
      <c r="ETB24" s="3"/>
      <c r="ETC24" s="3"/>
      <c r="ETD24" s="3"/>
      <c r="ETE24" s="3"/>
      <c r="ETF24" s="3"/>
      <c r="ETG24" s="3"/>
      <c r="ETH24" s="3"/>
      <c r="ETI24" s="3"/>
      <c r="ETJ24" s="3"/>
      <c r="ETK24" s="3"/>
      <c r="ETL24" s="3"/>
      <c r="ETM24" s="3"/>
      <c r="ETN24" s="3"/>
      <c r="ETO24" s="3"/>
      <c r="ETP24" s="3"/>
      <c r="ETQ24" s="3"/>
      <c r="ETR24" s="3"/>
      <c r="ETS24" s="3"/>
      <c r="ETT24" s="3"/>
      <c r="ETU24" s="3"/>
      <c r="ETV24" s="3"/>
      <c r="ETW24" s="3"/>
      <c r="ETX24" s="3"/>
      <c r="ETY24" s="3"/>
      <c r="ETZ24" s="3"/>
      <c r="EUA24" s="3"/>
      <c r="EUB24" s="3"/>
      <c r="EUC24" s="3"/>
      <c r="EUD24" s="3"/>
      <c r="EUE24" s="3"/>
      <c r="EUF24" s="3"/>
      <c r="EUG24" s="3"/>
      <c r="EUH24" s="3"/>
      <c r="EUI24" s="3"/>
      <c r="EUJ24" s="3"/>
      <c r="EUK24" s="3"/>
      <c r="EUL24" s="3"/>
      <c r="EUM24" s="3"/>
      <c r="EUN24" s="3"/>
      <c r="EUO24" s="3"/>
      <c r="EUP24" s="3"/>
      <c r="EUQ24" s="3"/>
      <c r="EUR24" s="3"/>
      <c r="EUS24" s="3"/>
      <c r="EUT24" s="3"/>
      <c r="EUU24" s="3"/>
      <c r="EUV24" s="3"/>
      <c r="EUW24" s="3"/>
      <c r="EUX24" s="3"/>
      <c r="EUY24" s="3"/>
      <c r="EUZ24" s="3"/>
      <c r="EVA24" s="3"/>
      <c r="EVB24" s="3"/>
      <c r="EVC24" s="3"/>
      <c r="EVD24" s="3"/>
      <c r="EVE24" s="3"/>
      <c r="EVF24" s="3"/>
      <c r="EVG24" s="3"/>
      <c r="EVH24" s="3"/>
      <c r="EVI24" s="3"/>
      <c r="EVJ24" s="3"/>
      <c r="EVK24" s="3"/>
      <c r="EVL24" s="3"/>
      <c r="EVM24" s="3"/>
      <c r="EVN24" s="3"/>
      <c r="EVO24" s="3"/>
      <c r="EVP24" s="3"/>
      <c r="EVQ24" s="3"/>
      <c r="EVR24" s="3"/>
      <c r="EVS24" s="3"/>
      <c r="EVT24" s="3"/>
      <c r="EVU24" s="3"/>
      <c r="EVV24" s="3"/>
      <c r="EVW24" s="3"/>
      <c r="EVX24" s="3"/>
      <c r="EVY24" s="3"/>
      <c r="EVZ24" s="3"/>
      <c r="EWA24" s="3"/>
      <c r="EWB24" s="3"/>
      <c r="EWC24" s="3"/>
      <c r="EWD24" s="3"/>
      <c r="EWE24" s="3"/>
      <c r="EWF24" s="3"/>
      <c r="EWG24" s="3"/>
      <c r="EWH24" s="3"/>
      <c r="EWI24" s="3"/>
      <c r="EWJ24" s="3"/>
      <c r="EWK24" s="3"/>
      <c r="EWL24" s="3"/>
      <c r="EWM24" s="3"/>
      <c r="EWN24" s="3"/>
      <c r="EWO24" s="3"/>
      <c r="EWP24" s="3"/>
      <c r="EWQ24" s="3"/>
      <c r="EWR24" s="3"/>
      <c r="EWS24" s="3"/>
      <c r="EWT24" s="3"/>
      <c r="EWU24" s="3"/>
      <c r="EWV24" s="3"/>
      <c r="EWW24" s="3"/>
      <c r="EWX24" s="3"/>
      <c r="EWY24" s="3"/>
      <c r="EWZ24" s="3"/>
      <c r="EXA24" s="3"/>
      <c r="EXB24" s="3"/>
      <c r="EXC24" s="3"/>
      <c r="EXD24" s="3"/>
      <c r="EXE24" s="3"/>
      <c r="EXF24" s="3"/>
      <c r="EXG24" s="3"/>
      <c r="EXH24" s="3"/>
      <c r="EXI24" s="3"/>
      <c r="EXJ24" s="3"/>
      <c r="EXK24" s="3"/>
      <c r="EXL24" s="3"/>
      <c r="EXM24" s="3"/>
      <c r="EXN24" s="3"/>
      <c r="EXO24" s="3"/>
      <c r="EXP24" s="3"/>
      <c r="EXQ24" s="3"/>
      <c r="EXR24" s="3"/>
      <c r="EXS24" s="3"/>
      <c r="EXT24" s="3"/>
      <c r="EXU24" s="3"/>
      <c r="EXV24" s="3"/>
      <c r="EXW24" s="3"/>
      <c r="EXX24" s="3"/>
      <c r="EXY24" s="3"/>
      <c r="EXZ24" s="3"/>
      <c r="EYA24" s="3"/>
      <c r="EYB24" s="3"/>
      <c r="EYC24" s="3"/>
      <c r="EYD24" s="3"/>
      <c r="EYE24" s="3"/>
      <c r="EYF24" s="3"/>
      <c r="EYG24" s="3"/>
      <c r="EYH24" s="3"/>
      <c r="EYI24" s="3"/>
      <c r="EYJ24" s="3"/>
      <c r="EYK24" s="3"/>
      <c r="EYL24" s="3"/>
      <c r="EYM24" s="3"/>
      <c r="EYN24" s="3"/>
      <c r="EYO24" s="3"/>
      <c r="EYP24" s="3"/>
      <c r="EYQ24" s="3"/>
      <c r="EYR24" s="3"/>
      <c r="EYS24" s="3"/>
      <c r="EYT24" s="3"/>
      <c r="EYU24" s="3"/>
      <c r="EYV24" s="3"/>
      <c r="EYW24" s="3"/>
      <c r="EYX24" s="3"/>
      <c r="EYY24" s="3"/>
      <c r="EYZ24" s="3"/>
      <c r="EZA24" s="3"/>
      <c r="EZB24" s="3"/>
      <c r="EZC24" s="3"/>
      <c r="EZD24" s="3"/>
      <c r="EZE24" s="3"/>
      <c r="EZF24" s="3"/>
      <c r="EZG24" s="3"/>
      <c r="EZH24" s="3"/>
      <c r="EZI24" s="3"/>
      <c r="EZJ24" s="3"/>
      <c r="EZK24" s="3"/>
      <c r="EZL24" s="3"/>
      <c r="EZM24" s="3"/>
      <c r="EZN24" s="3"/>
      <c r="EZO24" s="3"/>
      <c r="EZP24" s="3"/>
      <c r="EZQ24" s="3"/>
      <c r="EZR24" s="3"/>
      <c r="EZS24" s="3"/>
      <c r="EZT24" s="3"/>
      <c r="EZU24" s="3"/>
      <c r="EZV24" s="3"/>
      <c r="EZW24" s="3"/>
      <c r="EZX24" s="3"/>
      <c r="EZY24" s="3"/>
      <c r="EZZ24" s="3"/>
      <c r="FAA24" s="3"/>
      <c r="FAB24" s="3"/>
      <c r="FAC24" s="3"/>
      <c r="FAD24" s="3"/>
      <c r="FAE24" s="3"/>
      <c r="FAF24" s="3"/>
      <c r="FAG24" s="3"/>
      <c r="FAH24" s="3"/>
      <c r="FAI24" s="3"/>
      <c r="FAJ24" s="3"/>
      <c r="FAK24" s="3"/>
      <c r="FAL24" s="3"/>
      <c r="FAM24" s="3"/>
      <c r="FAN24" s="3"/>
      <c r="FAO24" s="3"/>
      <c r="FAP24" s="3"/>
      <c r="FAQ24" s="3"/>
      <c r="FAR24" s="3"/>
      <c r="FAS24" s="3"/>
      <c r="FAT24" s="3"/>
      <c r="FAU24" s="3"/>
      <c r="FAV24" s="3"/>
      <c r="FAW24" s="3"/>
      <c r="FAX24" s="3"/>
      <c r="FAY24" s="3"/>
      <c r="FAZ24" s="3"/>
      <c r="FBA24" s="3"/>
      <c r="FBB24" s="3"/>
      <c r="FBC24" s="3"/>
      <c r="FBD24" s="3"/>
      <c r="FBE24" s="3"/>
      <c r="FBF24" s="3"/>
      <c r="FBG24" s="3"/>
      <c r="FBH24" s="3"/>
      <c r="FBI24" s="3"/>
      <c r="FBJ24" s="3"/>
      <c r="FBK24" s="3"/>
      <c r="FBL24" s="3"/>
      <c r="FBM24" s="3"/>
      <c r="FBN24" s="3"/>
      <c r="FBO24" s="3"/>
      <c r="FBP24" s="3"/>
      <c r="FBQ24" s="3"/>
      <c r="FBR24" s="3"/>
      <c r="FBS24" s="3"/>
      <c r="FBT24" s="3"/>
      <c r="FBU24" s="3"/>
      <c r="FBV24" s="3"/>
      <c r="FBW24" s="3"/>
      <c r="FBX24" s="3"/>
      <c r="FBY24" s="3"/>
      <c r="FBZ24" s="3"/>
      <c r="FCA24" s="3"/>
      <c r="FCB24" s="3"/>
      <c r="FCC24" s="3"/>
      <c r="FCD24" s="3"/>
      <c r="FCE24" s="3"/>
      <c r="FCF24" s="3"/>
      <c r="FCG24" s="3"/>
      <c r="FCH24" s="3"/>
      <c r="FCI24" s="3"/>
      <c r="FCJ24" s="3"/>
      <c r="FCK24" s="3"/>
      <c r="FCL24" s="3"/>
      <c r="FCM24" s="3"/>
      <c r="FCN24" s="3"/>
      <c r="FCO24" s="3"/>
      <c r="FCP24" s="3"/>
      <c r="FCQ24" s="3"/>
      <c r="FCR24" s="3"/>
      <c r="FCS24" s="3"/>
      <c r="FCT24" s="3"/>
      <c r="FCU24" s="3"/>
      <c r="FCV24" s="3"/>
      <c r="FCW24" s="3"/>
      <c r="FCX24" s="3"/>
      <c r="FCY24" s="3"/>
      <c r="FCZ24" s="3"/>
      <c r="FDA24" s="3"/>
      <c r="FDB24" s="3"/>
      <c r="FDC24" s="3"/>
      <c r="FDD24" s="3"/>
      <c r="FDE24" s="3"/>
      <c r="FDF24" s="3"/>
      <c r="FDG24" s="3"/>
      <c r="FDH24" s="3"/>
      <c r="FDI24" s="3"/>
      <c r="FDJ24" s="3"/>
      <c r="FDK24" s="3"/>
      <c r="FDL24" s="3"/>
      <c r="FDM24" s="3"/>
      <c r="FDN24" s="3"/>
      <c r="FDO24" s="3"/>
      <c r="FDP24" s="3"/>
      <c r="FDQ24" s="3"/>
      <c r="FDR24" s="3"/>
      <c r="FDS24" s="3"/>
      <c r="FDT24" s="3"/>
      <c r="FDU24" s="3"/>
      <c r="FDV24" s="3"/>
      <c r="FDW24" s="3"/>
      <c r="FDX24" s="3"/>
      <c r="FDY24" s="3"/>
      <c r="FDZ24" s="3"/>
      <c r="FEA24" s="3"/>
      <c r="FEB24" s="3"/>
      <c r="FEC24" s="3"/>
      <c r="FED24" s="3"/>
      <c r="FEE24" s="3"/>
      <c r="FEF24" s="3"/>
      <c r="FEG24" s="3"/>
      <c r="FEH24" s="3"/>
      <c r="FEI24" s="3"/>
      <c r="FEJ24" s="3"/>
      <c r="FEK24" s="3"/>
      <c r="FEL24" s="3"/>
      <c r="FEM24" s="3"/>
      <c r="FEN24" s="3"/>
      <c r="FEO24" s="3"/>
      <c r="FEP24" s="3"/>
      <c r="FEQ24" s="3"/>
      <c r="FER24" s="3"/>
      <c r="FES24" s="3"/>
      <c r="FET24" s="3"/>
      <c r="FEU24" s="3"/>
      <c r="FEV24" s="3"/>
      <c r="FEW24" s="3"/>
      <c r="FEX24" s="3"/>
      <c r="FEY24" s="3"/>
      <c r="FEZ24" s="3"/>
      <c r="FFA24" s="3"/>
      <c r="FFB24" s="3"/>
      <c r="FFC24" s="3"/>
      <c r="FFD24" s="3"/>
      <c r="FFE24" s="3"/>
      <c r="FFF24" s="3"/>
      <c r="FFG24" s="3"/>
      <c r="FFH24" s="3"/>
      <c r="FFI24" s="3"/>
      <c r="FFJ24" s="3"/>
      <c r="FFK24" s="3"/>
      <c r="FFL24" s="3"/>
      <c r="FFM24" s="3"/>
      <c r="FFN24" s="3"/>
      <c r="FFO24" s="3"/>
      <c r="FFP24" s="3"/>
      <c r="FFQ24" s="3"/>
      <c r="FFR24" s="3"/>
      <c r="FFS24" s="3"/>
      <c r="FFT24" s="3"/>
      <c r="FFU24" s="3"/>
      <c r="FFV24" s="3"/>
      <c r="FFW24" s="3"/>
      <c r="FFX24" s="3"/>
      <c r="FFY24" s="3"/>
      <c r="FFZ24" s="3"/>
      <c r="FGA24" s="3"/>
      <c r="FGB24" s="3"/>
      <c r="FGC24" s="3"/>
      <c r="FGD24" s="3"/>
      <c r="FGE24" s="3"/>
      <c r="FGF24" s="3"/>
      <c r="FGG24" s="3"/>
      <c r="FGH24" s="3"/>
      <c r="FGI24" s="3"/>
      <c r="FGJ24" s="3"/>
      <c r="FGK24" s="3"/>
      <c r="FGL24" s="3"/>
      <c r="FGM24" s="3"/>
      <c r="FGN24" s="3"/>
      <c r="FGO24" s="3"/>
      <c r="FGP24" s="3"/>
      <c r="FGQ24" s="3"/>
      <c r="FGR24" s="3"/>
      <c r="FGS24" s="3"/>
      <c r="FGT24" s="3"/>
      <c r="FGU24" s="3"/>
      <c r="FGV24" s="3"/>
      <c r="FGW24" s="3"/>
      <c r="FGX24" s="3"/>
      <c r="FGY24" s="3"/>
      <c r="FGZ24" s="3"/>
      <c r="FHA24" s="3"/>
      <c r="FHB24" s="3"/>
      <c r="FHC24" s="3"/>
      <c r="FHD24" s="3"/>
      <c r="FHE24" s="3"/>
      <c r="FHF24" s="3"/>
      <c r="FHG24" s="3"/>
      <c r="FHH24" s="3"/>
      <c r="FHI24" s="3"/>
      <c r="FHJ24" s="3"/>
      <c r="FHK24" s="3"/>
      <c r="FHL24" s="3"/>
      <c r="FHM24" s="3"/>
      <c r="FHN24" s="3"/>
      <c r="FHO24" s="3"/>
      <c r="FHP24" s="3"/>
      <c r="FHQ24" s="3"/>
      <c r="FHR24" s="3"/>
      <c r="FHS24" s="3"/>
      <c r="FHT24" s="3"/>
      <c r="FHU24" s="3"/>
      <c r="FHV24" s="3"/>
      <c r="FHW24" s="3"/>
      <c r="FHX24" s="3"/>
      <c r="FHY24" s="3"/>
      <c r="FHZ24" s="3"/>
      <c r="FIA24" s="3"/>
      <c r="FIB24" s="3"/>
      <c r="FIC24" s="3"/>
      <c r="FID24" s="3"/>
      <c r="FIE24" s="3"/>
      <c r="FIF24" s="3"/>
      <c r="FIG24" s="3"/>
      <c r="FIH24" s="3"/>
      <c r="FII24" s="3"/>
      <c r="FIJ24" s="3"/>
      <c r="FIK24" s="3"/>
      <c r="FIL24" s="3"/>
      <c r="FIM24" s="3"/>
      <c r="FIN24" s="3"/>
      <c r="FIO24" s="3"/>
      <c r="FIP24" s="3"/>
      <c r="FIQ24" s="3"/>
      <c r="FIR24" s="3"/>
      <c r="FIS24" s="3"/>
      <c r="FIT24" s="3"/>
      <c r="FIU24" s="3"/>
      <c r="FIV24" s="3"/>
      <c r="FIW24" s="3"/>
      <c r="FIX24" s="3"/>
      <c r="FIY24" s="3"/>
      <c r="FIZ24" s="3"/>
      <c r="FJA24" s="3"/>
      <c r="FJB24" s="3"/>
      <c r="FJC24" s="3"/>
      <c r="FJD24" s="3"/>
      <c r="FJE24" s="3"/>
      <c r="FJF24" s="3"/>
      <c r="FJG24" s="3"/>
      <c r="FJH24" s="3"/>
      <c r="FJI24" s="3"/>
      <c r="FJJ24" s="3"/>
      <c r="FJK24" s="3"/>
      <c r="FJL24" s="3"/>
      <c r="FJM24" s="3"/>
      <c r="FJN24" s="3"/>
      <c r="FJO24" s="3"/>
      <c r="FJP24" s="3"/>
      <c r="FJQ24" s="3"/>
      <c r="FJR24" s="3"/>
      <c r="FJS24" s="3"/>
      <c r="FJT24" s="3"/>
      <c r="FJU24" s="3"/>
      <c r="FJV24" s="3"/>
      <c r="FJW24" s="3"/>
      <c r="FJX24" s="3"/>
      <c r="FJY24" s="3"/>
      <c r="FJZ24" s="3"/>
      <c r="FKA24" s="3"/>
      <c r="FKB24" s="3"/>
      <c r="FKC24" s="3"/>
      <c r="FKD24" s="3"/>
      <c r="FKE24" s="3"/>
      <c r="FKF24" s="3"/>
      <c r="FKG24" s="3"/>
      <c r="FKH24" s="3"/>
      <c r="FKI24" s="3"/>
      <c r="FKJ24" s="3"/>
      <c r="FKK24" s="3"/>
      <c r="FKL24" s="3"/>
      <c r="FKM24" s="3"/>
      <c r="FKN24" s="3"/>
      <c r="FKO24" s="3"/>
      <c r="FKP24" s="3"/>
      <c r="FKQ24" s="3"/>
      <c r="FKR24" s="3"/>
      <c r="FKS24" s="3"/>
      <c r="FKT24" s="3"/>
      <c r="FKU24" s="3"/>
      <c r="FKV24" s="3"/>
      <c r="FKW24" s="3"/>
      <c r="FKX24" s="3"/>
      <c r="FKY24" s="3"/>
      <c r="FKZ24" s="3"/>
      <c r="FLA24" s="3"/>
      <c r="FLB24" s="3"/>
      <c r="FLC24" s="3"/>
      <c r="FLD24" s="3"/>
      <c r="FLE24" s="3"/>
      <c r="FLF24" s="3"/>
      <c r="FLG24" s="3"/>
      <c r="FLH24" s="3"/>
      <c r="FLI24" s="3"/>
      <c r="FLJ24" s="3"/>
      <c r="FLK24" s="3"/>
      <c r="FLL24" s="3"/>
      <c r="FLM24" s="3"/>
      <c r="FLN24" s="3"/>
      <c r="FLO24" s="3"/>
      <c r="FLP24" s="3"/>
      <c r="FLQ24" s="3"/>
      <c r="FLR24" s="3"/>
      <c r="FLS24" s="3"/>
      <c r="FLT24" s="3"/>
      <c r="FLU24" s="3"/>
      <c r="FLV24" s="3"/>
      <c r="FLW24" s="3"/>
      <c r="FLX24" s="3"/>
      <c r="FLY24" s="3"/>
      <c r="FLZ24" s="3"/>
      <c r="FMA24" s="3"/>
      <c r="FMB24" s="3"/>
      <c r="FMC24" s="3"/>
      <c r="FMD24" s="3"/>
      <c r="FME24" s="3"/>
      <c r="FMF24" s="3"/>
      <c r="FMG24" s="3"/>
      <c r="FMH24" s="3"/>
      <c r="FMI24" s="3"/>
      <c r="FMJ24" s="3"/>
      <c r="FMK24" s="3"/>
      <c r="FML24" s="3"/>
      <c r="FMM24" s="3"/>
      <c r="FMN24" s="3"/>
      <c r="FMO24" s="3"/>
      <c r="FMP24" s="3"/>
      <c r="FMQ24" s="3"/>
      <c r="FMR24" s="3"/>
      <c r="FMS24" s="3"/>
      <c r="FMT24" s="3"/>
      <c r="FMU24" s="3"/>
      <c r="FMV24" s="3"/>
      <c r="FMW24" s="3"/>
      <c r="FMX24" s="3"/>
      <c r="FMY24" s="3"/>
      <c r="FMZ24" s="3"/>
      <c r="FNA24" s="3"/>
      <c r="FNB24" s="3"/>
      <c r="FNC24" s="3"/>
      <c r="FND24" s="3"/>
      <c r="FNE24" s="3"/>
      <c r="FNF24" s="3"/>
      <c r="FNG24" s="3"/>
      <c r="FNH24" s="3"/>
      <c r="FNI24" s="3"/>
      <c r="FNJ24" s="3"/>
      <c r="FNK24" s="3"/>
      <c r="FNL24" s="3"/>
      <c r="FNM24" s="3"/>
      <c r="FNN24" s="3"/>
      <c r="FNO24" s="3"/>
      <c r="FNP24" s="3"/>
      <c r="FNQ24" s="3"/>
      <c r="FNR24" s="3"/>
      <c r="FNS24" s="3"/>
      <c r="FNT24" s="3"/>
      <c r="FNU24" s="3"/>
      <c r="FNV24" s="3"/>
      <c r="FNW24" s="3"/>
      <c r="FNX24" s="3"/>
      <c r="FNY24" s="3"/>
      <c r="FNZ24" s="3"/>
      <c r="FOA24" s="3"/>
      <c r="FOB24" s="3"/>
      <c r="FOC24" s="3"/>
      <c r="FOD24" s="3"/>
      <c r="FOE24" s="3"/>
      <c r="FOF24" s="3"/>
      <c r="FOG24" s="3"/>
      <c r="FOH24" s="3"/>
      <c r="FOI24" s="3"/>
      <c r="FOJ24" s="3"/>
      <c r="FOK24" s="3"/>
      <c r="FOL24" s="3"/>
      <c r="FOM24" s="3"/>
      <c r="FON24" s="3"/>
      <c r="FOO24" s="3"/>
      <c r="FOP24" s="3"/>
      <c r="FOQ24" s="3"/>
      <c r="FOR24" s="3"/>
      <c r="FOS24" s="3"/>
      <c r="FOT24" s="3"/>
      <c r="FOU24" s="3"/>
      <c r="FOV24" s="3"/>
      <c r="FOW24" s="3"/>
      <c r="FOX24" s="3"/>
      <c r="FOY24" s="3"/>
      <c r="FOZ24" s="3"/>
      <c r="FPA24" s="3"/>
      <c r="FPB24" s="3"/>
      <c r="FPC24" s="3"/>
      <c r="FPD24" s="3"/>
      <c r="FPE24" s="3"/>
      <c r="FPF24" s="3"/>
      <c r="FPG24" s="3"/>
      <c r="FPH24" s="3"/>
      <c r="FPI24" s="3"/>
      <c r="FPJ24" s="3"/>
      <c r="FPK24" s="3"/>
      <c r="FPL24" s="3"/>
      <c r="FPM24" s="3"/>
      <c r="FPN24" s="3"/>
      <c r="FPO24" s="3"/>
      <c r="FPP24" s="3"/>
      <c r="FPQ24" s="3"/>
      <c r="FPR24" s="3"/>
      <c r="FPS24" s="3"/>
      <c r="FPT24" s="3"/>
      <c r="FPU24" s="3"/>
      <c r="FPV24" s="3"/>
      <c r="FPW24" s="3"/>
      <c r="FPX24" s="3"/>
      <c r="FPY24" s="3"/>
      <c r="FPZ24" s="3"/>
      <c r="FQA24" s="3"/>
      <c r="FQB24" s="3"/>
      <c r="FQC24" s="3"/>
      <c r="FQD24" s="3"/>
      <c r="FQE24" s="3"/>
      <c r="FQF24" s="3"/>
      <c r="FQG24" s="3"/>
      <c r="FQH24" s="3"/>
      <c r="FQI24" s="3"/>
      <c r="FQJ24" s="3"/>
      <c r="FQK24" s="3"/>
      <c r="FQL24" s="3"/>
      <c r="FQM24" s="3"/>
      <c r="FQN24" s="3"/>
      <c r="FQO24" s="3"/>
      <c r="FQP24" s="3"/>
      <c r="FQQ24" s="3"/>
      <c r="FQR24" s="3"/>
      <c r="FQS24" s="3"/>
      <c r="FQT24" s="3"/>
      <c r="FQU24" s="3"/>
      <c r="FQV24" s="3"/>
      <c r="FQW24" s="3"/>
      <c r="FQX24" s="3"/>
      <c r="FQY24" s="3"/>
      <c r="FQZ24" s="3"/>
      <c r="FRA24" s="3"/>
      <c r="FRB24" s="3"/>
      <c r="FRC24" s="3"/>
      <c r="FRD24" s="3"/>
      <c r="FRE24" s="3"/>
      <c r="FRF24" s="3"/>
      <c r="FRG24" s="3"/>
      <c r="FRH24" s="3"/>
      <c r="FRI24" s="3"/>
      <c r="FRJ24" s="3"/>
      <c r="FRK24" s="3"/>
      <c r="FRL24" s="3"/>
      <c r="FRM24" s="3"/>
      <c r="FRN24" s="3"/>
      <c r="FRO24" s="3"/>
      <c r="FRP24" s="3"/>
      <c r="FRQ24" s="3"/>
      <c r="FRR24" s="3"/>
      <c r="FRS24" s="3"/>
      <c r="FRT24" s="3"/>
      <c r="FRU24" s="3"/>
      <c r="FRV24" s="3"/>
      <c r="FRW24" s="3"/>
      <c r="FRX24" s="3"/>
      <c r="FRY24" s="3"/>
      <c r="FRZ24" s="3"/>
      <c r="FSA24" s="3"/>
      <c r="FSB24" s="3"/>
      <c r="FSC24" s="3"/>
      <c r="FSD24" s="3"/>
      <c r="FSE24" s="3"/>
      <c r="FSF24" s="3"/>
      <c r="FSG24" s="3"/>
      <c r="FSH24" s="3"/>
      <c r="FSI24" s="3"/>
      <c r="FSJ24" s="3"/>
      <c r="FSK24" s="3"/>
      <c r="FSL24" s="3"/>
      <c r="FSM24" s="3"/>
      <c r="FSN24" s="3"/>
      <c r="FSO24" s="3"/>
      <c r="FSP24" s="3"/>
      <c r="FSQ24" s="3"/>
      <c r="FSR24" s="3"/>
      <c r="FSS24" s="3"/>
      <c r="FST24" s="3"/>
      <c r="FSU24" s="3"/>
      <c r="FSV24" s="3"/>
      <c r="FSW24" s="3"/>
      <c r="FSX24" s="3"/>
      <c r="FSY24" s="3"/>
      <c r="FSZ24" s="3"/>
      <c r="FTA24" s="3"/>
      <c r="FTB24" s="3"/>
      <c r="FTC24" s="3"/>
      <c r="FTD24" s="3"/>
      <c r="FTE24" s="3"/>
      <c r="FTF24" s="3"/>
      <c r="FTG24" s="3"/>
      <c r="FTH24" s="3"/>
      <c r="FTI24" s="3"/>
      <c r="FTJ24" s="3"/>
      <c r="FTK24" s="3"/>
      <c r="FTL24" s="3"/>
      <c r="FTM24" s="3"/>
      <c r="FTN24" s="3"/>
      <c r="FTO24" s="3"/>
      <c r="FTP24" s="3"/>
      <c r="FTQ24" s="3"/>
      <c r="FTR24" s="3"/>
      <c r="FTS24" s="3"/>
      <c r="FTT24" s="3"/>
      <c r="FTU24" s="3"/>
      <c r="FTV24" s="3"/>
      <c r="FTW24" s="3"/>
      <c r="FTX24" s="3"/>
      <c r="FTY24" s="3"/>
      <c r="FTZ24" s="3"/>
      <c r="FUA24" s="3"/>
      <c r="FUB24" s="3"/>
      <c r="FUC24" s="3"/>
      <c r="FUD24" s="3"/>
      <c r="FUE24" s="3"/>
      <c r="FUF24" s="3"/>
      <c r="FUG24" s="3"/>
      <c r="FUH24" s="3"/>
      <c r="FUI24" s="3"/>
      <c r="FUJ24" s="3"/>
      <c r="FUK24" s="3"/>
      <c r="FUL24" s="3"/>
      <c r="FUM24" s="3"/>
      <c r="FUN24" s="3"/>
      <c r="FUO24" s="3"/>
      <c r="FUP24" s="3"/>
      <c r="FUQ24" s="3"/>
      <c r="FUR24" s="3"/>
      <c r="FUS24" s="3"/>
      <c r="FUT24" s="3"/>
      <c r="FUU24" s="3"/>
      <c r="FUV24" s="3"/>
      <c r="FUW24" s="3"/>
      <c r="FUX24" s="3"/>
      <c r="FUY24" s="3"/>
      <c r="FUZ24" s="3"/>
      <c r="FVA24" s="3"/>
      <c r="FVB24" s="3"/>
      <c r="FVC24" s="3"/>
      <c r="FVD24" s="3"/>
      <c r="FVE24" s="3"/>
      <c r="FVF24" s="3"/>
      <c r="FVG24" s="3"/>
      <c r="FVH24" s="3"/>
      <c r="FVI24" s="3"/>
      <c r="FVJ24" s="3"/>
      <c r="FVK24" s="3"/>
      <c r="FVL24" s="3"/>
      <c r="FVM24" s="3"/>
      <c r="FVN24" s="3"/>
      <c r="FVO24" s="3"/>
      <c r="FVP24" s="3"/>
      <c r="FVQ24" s="3"/>
      <c r="FVR24" s="3"/>
      <c r="FVS24" s="3"/>
      <c r="FVT24" s="3"/>
      <c r="FVU24" s="3"/>
      <c r="FVV24" s="3"/>
      <c r="FVW24" s="3"/>
      <c r="FVX24" s="3"/>
      <c r="FVY24" s="3"/>
      <c r="FVZ24" s="3"/>
      <c r="FWA24" s="3"/>
      <c r="FWB24" s="3"/>
      <c r="FWC24" s="3"/>
      <c r="FWD24" s="3"/>
      <c r="FWE24" s="3"/>
      <c r="FWF24" s="3"/>
      <c r="FWG24" s="3"/>
      <c r="FWH24" s="3"/>
      <c r="FWI24" s="3"/>
      <c r="FWJ24" s="3"/>
      <c r="FWK24" s="3"/>
      <c r="FWL24" s="3"/>
      <c r="FWM24" s="3"/>
      <c r="FWN24" s="3"/>
      <c r="FWO24" s="3"/>
      <c r="FWP24" s="3"/>
      <c r="FWQ24" s="3"/>
      <c r="FWR24" s="3"/>
      <c r="FWS24" s="3"/>
      <c r="FWT24" s="3"/>
      <c r="FWU24" s="3"/>
      <c r="FWV24" s="3"/>
      <c r="FWW24" s="3"/>
      <c r="FWX24" s="3"/>
      <c r="FWY24" s="3"/>
      <c r="FWZ24" s="3"/>
      <c r="FXA24" s="3"/>
      <c r="FXB24" s="3"/>
      <c r="FXC24" s="3"/>
      <c r="FXD24" s="3"/>
      <c r="FXE24" s="3"/>
      <c r="FXF24" s="3"/>
      <c r="FXG24" s="3"/>
      <c r="FXH24" s="3"/>
      <c r="FXI24" s="3"/>
      <c r="FXJ24" s="3"/>
      <c r="FXK24" s="3"/>
      <c r="FXL24" s="3"/>
      <c r="FXM24" s="3"/>
      <c r="FXN24" s="3"/>
      <c r="FXO24" s="3"/>
      <c r="FXP24" s="3"/>
      <c r="FXQ24" s="3"/>
      <c r="FXR24" s="3"/>
      <c r="FXS24" s="3"/>
      <c r="FXT24" s="3"/>
      <c r="FXU24" s="3"/>
      <c r="FXV24" s="3"/>
      <c r="FXW24" s="3"/>
      <c r="FXX24" s="3"/>
      <c r="FXY24" s="3"/>
      <c r="FXZ24" s="3"/>
      <c r="FYA24" s="3"/>
      <c r="FYB24" s="3"/>
      <c r="FYC24" s="3"/>
      <c r="FYD24" s="3"/>
      <c r="FYE24" s="3"/>
      <c r="FYF24" s="3"/>
      <c r="FYG24" s="3"/>
      <c r="FYH24" s="3"/>
      <c r="FYI24" s="3"/>
      <c r="FYJ24" s="3"/>
      <c r="FYK24" s="3"/>
      <c r="FYL24" s="3"/>
      <c r="FYM24" s="3"/>
      <c r="FYN24" s="3"/>
      <c r="FYO24" s="3"/>
      <c r="FYP24" s="3"/>
      <c r="FYQ24" s="3"/>
      <c r="FYR24" s="3"/>
      <c r="FYS24" s="3"/>
      <c r="FYT24" s="3"/>
      <c r="FYU24" s="3"/>
      <c r="FYV24" s="3"/>
      <c r="FYW24" s="3"/>
      <c r="FYX24" s="3"/>
      <c r="FYY24" s="3"/>
      <c r="FYZ24" s="3"/>
      <c r="FZA24" s="3"/>
      <c r="FZB24" s="3"/>
      <c r="FZC24" s="3"/>
      <c r="FZD24" s="3"/>
      <c r="FZE24" s="3"/>
      <c r="FZF24" s="3"/>
      <c r="FZG24" s="3"/>
      <c r="FZH24" s="3"/>
      <c r="FZI24" s="3"/>
      <c r="FZJ24" s="3"/>
      <c r="FZK24" s="3"/>
      <c r="FZL24" s="3"/>
      <c r="FZM24" s="3"/>
      <c r="FZN24" s="3"/>
      <c r="FZO24" s="3"/>
      <c r="FZP24" s="3"/>
      <c r="FZQ24" s="3"/>
      <c r="FZR24" s="3"/>
      <c r="FZS24" s="3"/>
      <c r="FZT24" s="3"/>
      <c r="FZU24" s="3"/>
      <c r="FZV24" s="3"/>
      <c r="FZW24" s="3"/>
      <c r="FZX24" s="3"/>
      <c r="FZY24" s="3"/>
      <c r="FZZ24" s="3"/>
      <c r="GAA24" s="3"/>
      <c r="GAB24" s="3"/>
      <c r="GAC24" s="3"/>
      <c r="GAD24" s="3"/>
      <c r="GAE24" s="3"/>
      <c r="GAF24" s="3"/>
      <c r="GAG24" s="3"/>
      <c r="GAH24" s="3"/>
      <c r="GAI24" s="3"/>
      <c r="GAJ24" s="3"/>
      <c r="GAK24" s="3"/>
      <c r="GAL24" s="3"/>
      <c r="GAM24" s="3"/>
      <c r="GAN24" s="3"/>
      <c r="GAO24" s="3"/>
      <c r="GAP24" s="3"/>
      <c r="GAQ24" s="3"/>
      <c r="GAR24" s="3"/>
      <c r="GAS24" s="3"/>
      <c r="GAT24" s="3"/>
      <c r="GAU24" s="3"/>
      <c r="GAV24" s="3"/>
      <c r="GAW24" s="3"/>
      <c r="GAX24" s="3"/>
      <c r="GAY24" s="3"/>
      <c r="GAZ24" s="3"/>
      <c r="GBA24" s="3"/>
      <c r="GBB24" s="3"/>
      <c r="GBC24" s="3"/>
      <c r="GBD24" s="3"/>
      <c r="GBE24" s="3"/>
      <c r="GBF24" s="3"/>
      <c r="GBG24" s="3"/>
      <c r="GBH24" s="3"/>
      <c r="GBI24" s="3"/>
      <c r="GBJ24" s="3"/>
      <c r="GBK24" s="3"/>
      <c r="GBL24" s="3"/>
      <c r="GBM24" s="3"/>
      <c r="GBN24" s="3"/>
      <c r="GBO24" s="3"/>
      <c r="GBP24" s="3"/>
      <c r="GBQ24" s="3"/>
      <c r="GBR24" s="3"/>
      <c r="GBS24" s="3"/>
      <c r="GBT24" s="3"/>
      <c r="GBU24" s="3"/>
      <c r="GBV24" s="3"/>
      <c r="GBW24" s="3"/>
      <c r="GBX24" s="3"/>
      <c r="GBY24" s="3"/>
      <c r="GBZ24" s="3"/>
      <c r="GCA24" s="3"/>
      <c r="GCB24" s="3"/>
      <c r="GCC24" s="3"/>
      <c r="GCD24" s="3"/>
      <c r="GCE24" s="3"/>
      <c r="GCF24" s="3"/>
      <c r="GCG24" s="3"/>
      <c r="GCH24" s="3"/>
      <c r="GCI24" s="3"/>
      <c r="GCJ24" s="3"/>
      <c r="GCK24" s="3"/>
      <c r="GCL24" s="3"/>
      <c r="GCM24" s="3"/>
      <c r="GCN24" s="3"/>
      <c r="GCO24" s="3"/>
      <c r="GCP24" s="3"/>
      <c r="GCQ24" s="3"/>
      <c r="GCR24" s="3"/>
      <c r="GCS24" s="3"/>
      <c r="GCT24" s="3"/>
      <c r="GCU24" s="3"/>
      <c r="GCV24" s="3"/>
      <c r="GCW24" s="3"/>
      <c r="GCX24" s="3"/>
      <c r="GCY24" s="3"/>
      <c r="GCZ24" s="3"/>
      <c r="GDA24" s="3"/>
      <c r="GDB24" s="3"/>
      <c r="GDC24" s="3"/>
      <c r="GDD24" s="3"/>
      <c r="GDE24" s="3"/>
      <c r="GDF24" s="3"/>
      <c r="GDG24" s="3"/>
      <c r="GDH24" s="3"/>
      <c r="GDI24" s="3"/>
      <c r="GDJ24" s="3"/>
      <c r="GDK24" s="3"/>
      <c r="GDL24" s="3"/>
      <c r="GDM24" s="3"/>
      <c r="GDN24" s="3"/>
      <c r="GDO24" s="3"/>
      <c r="GDP24" s="3"/>
      <c r="GDQ24" s="3"/>
      <c r="GDR24" s="3"/>
      <c r="GDS24" s="3"/>
      <c r="GDT24" s="3"/>
      <c r="GDU24" s="3"/>
      <c r="GDV24" s="3"/>
      <c r="GDW24" s="3"/>
      <c r="GDX24" s="3"/>
      <c r="GDY24" s="3"/>
      <c r="GDZ24" s="3"/>
      <c r="GEA24" s="3"/>
      <c r="GEB24" s="3"/>
      <c r="GEC24" s="3"/>
      <c r="GED24" s="3"/>
      <c r="GEE24" s="3"/>
      <c r="GEF24" s="3"/>
      <c r="GEG24" s="3"/>
      <c r="GEH24" s="3"/>
      <c r="GEI24" s="3"/>
      <c r="GEJ24" s="3"/>
      <c r="GEK24" s="3"/>
      <c r="GEL24" s="3"/>
      <c r="GEM24" s="3"/>
      <c r="GEN24" s="3"/>
      <c r="GEO24" s="3"/>
      <c r="GEP24" s="3"/>
      <c r="GEQ24" s="3"/>
      <c r="GER24" s="3"/>
      <c r="GES24" s="3"/>
      <c r="GET24" s="3"/>
      <c r="GEU24" s="3"/>
      <c r="GEV24" s="3"/>
      <c r="GEW24" s="3"/>
      <c r="GEX24" s="3"/>
      <c r="GEY24" s="3"/>
      <c r="GEZ24" s="3"/>
      <c r="GFA24" s="3"/>
      <c r="GFB24" s="3"/>
      <c r="GFC24" s="3"/>
      <c r="GFD24" s="3"/>
      <c r="GFE24" s="3"/>
      <c r="GFF24" s="3"/>
      <c r="GFG24" s="3"/>
      <c r="GFH24" s="3"/>
      <c r="GFI24" s="3"/>
      <c r="GFJ24" s="3"/>
      <c r="GFK24" s="3"/>
      <c r="GFL24" s="3"/>
      <c r="GFM24" s="3"/>
      <c r="GFN24" s="3"/>
      <c r="GFO24" s="3"/>
      <c r="GFP24" s="3"/>
      <c r="GFQ24" s="3"/>
      <c r="GFR24" s="3"/>
      <c r="GFS24" s="3"/>
      <c r="GFT24" s="3"/>
      <c r="GFU24" s="3"/>
      <c r="GFV24" s="3"/>
      <c r="GFW24" s="3"/>
      <c r="GFX24" s="3"/>
      <c r="GFY24" s="3"/>
      <c r="GFZ24" s="3"/>
      <c r="GGA24" s="3"/>
      <c r="GGB24" s="3"/>
      <c r="GGC24" s="3"/>
      <c r="GGD24" s="3"/>
      <c r="GGE24" s="3"/>
      <c r="GGF24" s="3"/>
      <c r="GGG24" s="3"/>
      <c r="GGH24" s="3"/>
      <c r="GGI24" s="3"/>
      <c r="GGJ24" s="3"/>
      <c r="GGK24" s="3"/>
      <c r="GGL24" s="3"/>
      <c r="GGM24" s="3"/>
      <c r="GGN24" s="3"/>
      <c r="GGO24" s="3"/>
      <c r="GGP24" s="3"/>
      <c r="GGQ24" s="3"/>
      <c r="GGR24" s="3"/>
      <c r="GGS24" s="3"/>
      <c r="GGT24" s="3"/>
      <c r="GGU24" s="3"/>
      <c r="GGV24" s="3"/>
      <c r="GGW24" s="3"/>
      <c r="GGX24" s="3"/>
      <c r="GGY24" s="3"/>
      <c r="GGZ24" s="3"/>
      <c r="GHA24" s="3"/>
      <c r="GHB24" s="3"/>
      <c r="GHC24" s="3"/>
      <c r="GHD24" s="3"/>
      <c r="GHE24" s="3"/>
      <c r="GHF24" s="3"/>
      <c r="GHG24" s="3"/>
      <c r="GHH24" s="3"/>
      <c r="GHI24" s="3"/>
      <c r="GHJ24" s="3"/>
      <c r="GHK24" s="3"/>
      <c r="GHL24" s="3"/>
      <c r="GHM24" s="3"/>
      <c r="GHN24" s="3"/>
      <c r="GHO24" s="3"/>
      <c r="GHP24" s="3"/>
      <c r="GHQ24" s="3"/>
      <c r="GHR24" s="3"/>
      <c r="GHS24" s="3"/>
      <c r="GHT24" s="3"/>
      <c r="GHU24" s="3"/>
      <c r="GHV24" s="3"/>
      <c r="GHW24" s="3"/>
      <c r="GHX24" s="3"/>
      <c r="GHY24" s="3"/>
      <c r="GHZ24" s="3"/>
      <c r="GIA24" s="3"/>
      <c r="GIB24" s="3"/>
      <c r="GIC24" s="3"/>
      <c r="GID24" s="3"/>
      <c r="GIE24" s="3"/>
      <c r="GIF24" s="3"/>
      <c r="GIG24" s="3"/>
      <c r="GIH24" s="3"/>
      <c r="GII24" s="3"/>
      <c r="GIJ24" s="3"/>
      <c r="GIK24" s="3"/>
      <c r="GIL24" s="3"/>
      <c r="GIM24" s="3"/>
      <c r="GIN24" s="3"/>
      <c r="GIO24" s="3"/>
      <c r="GIP24" s="3"/>
      <c r="GIQ24" s="3"/>
      <c r="GIR24" s="3"/>
      <c r="GIS24" s="3"/>
      <c r="GIT24" s="3"/>
      <c r="GIU24" s="3"/>
      <c r="GIV24" s="3"/>
      <c r="GIW24" s="3"/>
      <c r="GIX24" s="3"/>
      <c r="GIY24" s="3"/>
      <c r="GIZ24" s="3"/>
      <c r="GJA24" s="3"/>
      <c r="GJB24" s="3"/>
      <c r="GJC24" s="3"/>
      <c r="GJD24" s="3"/>
      <c r="GJE24" s="3"/>
      <c r="GJF24" s="3"/>
      <c r="GJG24" s="3"/>
      <c r="GJH24" s="3"/>
      <c r="GJI24" s="3"/>
      <c r="GJJ24" s="3"/>
      <c r="GJK24" s="3"/>
      <c r="GJL24" s="3"/>
      <c r="GJM24" s="3"/>
      <c r="GJN24" s="3"/>
      <c r="GJO24" s="3"/>
      <c r="GJP24" s="3"/>
      <c r="GJQ24" s="3"/>
      <c r="GJR24" s="3"/>
      <c r="GJS24" s="3"/>
      <c r="GJT24" s="3"/>
      <c r="GJU24" s="3"/>
      <c r="GJV24" s="3"/>
      <c r="GJW24" s="3"/>
      <c r="GJX24" s="3"/>
      <c r="GJY24" s="3"/>
      <c r="GJZ24" s="3"/>
      <c r="GKA24" s="3"/>
      <c r="GKB24" s="3"/>
      <c r="GKC24" s="3"/>
      <c r="GKD24" s="3"/>
      <c r="GKE24" s="3"/>
      <c r="GKF24" s="3"/>
      <c r="GKG24" s="3"/>
      <c r="GKH24" s="3"/>
      <c r="GKI24" s="3"/>
      <c r="GKJ24" s="3"/>
      <c r="GKK24" s="3"/>
      <c r="GKL24" s="3"/>
      <c r="GKM24" s="3"/>
      <c r="GKN24" s="3"/>
      <c r="GKO24" s="3"/>
      <c r="GKP24" s="3"/>
      <c r="GKQ24" s="3"/>
      <c r="GKR24" s="3"/>
      <c r="GKS24" s="3"/>
      <c r="GKT24" s="3"/>
      <c r="GKU24" s="3"/>
      <c r="GKV24" s="3"/>
      <c r="GKW24" s="3"/>
      <c r="GKX24" s="3"/>
      <c r="GKY24" s="3"/>
      <c r="GKZ24" s="3"/>
      <c r="GLA24" s="3"/>
      <c r="GLB24" s="3"/>
      <c r="GLC24" s="3"/>
      <c r="GLD24" s="3"/>
      <c r="GLE24" s="3"/>
      <c r="GLF24" s="3"/>
      <c r="GLG24" s="3"/>
      <c r="GLH24" s="3"/>
      <c r="GLI24" s="3"/>
      <c r="GLJ24" s="3"/>
      <c r="GLK24" s="3"/>
      <c r="GLL24" s="3"/>
      <c r="GLM24" s="3"/>
      <c r="GLN24" s="3"/>
      <c r="GLO24" s="3"/>
      <c r="GLP24" s="3"/>
      <c r="GLQ24" s="3"/>
      <c r="GLR24" s="3"/>
      <c r="GLS24" s="3"/>
      <c r="GLT24" s="3"/>
      <c r="GLU24" s="3"/>
      <c r="GLV24" s="3"/>
      <c r="GLW24" s="3"/>
      <c r="GLX24" s="3"/>
      <c r="GLY24" s="3"/>
      <c r="GLZ24" s="3"/>
      <c r="GMA24" s="3"/>
      <c r="GMB24" s="3"/>
      <c r="GMC24" s="3"/>
      <c r="GMD24" s="3"/>
      <c r="GME24" s="3"/>
      <c r="GMF24" s="3"/>
      <c r="GMG24" s="3"/>
      <c r="GMH24" s="3"/>
      <c r="GMI24" s="3"/>
      <c r="GMJ24" s="3"/>
      <c r="GMK24" s="3"/>
      <c r="GML24" s="3"/>
      <c r="GMM24" s="3"/>
      <c r="GMN24" s="3"/>
      <c r="GMO24" s="3"/>
      <c r="GMP24" s="3"/>
      <c r="GMQ24" s="3"/>
      <c r="GMR24" s="3"/>
      <c r="GMS24" s="3"/>
      <c r="GMT24" s="3"/>
      <c r="GMU24" s="3"/>
      <c r="GMV24" s="3"/>
      <c r="GMW24" s="3"/>
      <c r="GMX24" s="3"/>
      <c r="GMY24" s="3"/>
      <c r="GMZ24" s="3"/>
      <c r="GNA24" s="3"/>
      <c r="GNB24" s="3"/>
      <c r="GNC24" s="3"/>
      <c r="GND24" s="3"/>
      <c r="GNE24" s="3"/>
      <c r="GNF24" s="3"/>
      <c r="GNG24" s="3"/>
      <c r="GNH24" s="3"/>
      <c r="GNI24" s="3"/>
      <c r="GNJ24" s="3"/>
      <c r="GNK24" s="3"/>
      <c r="GNL24" s="3"/>
      <c r="GNM24" s="3"/>
      <c r="GNN24" s="3"/>
      <c r="GNO24" s="3"/>
      <c r="GNP24" s="3"/>
      <c r="GNQ24" s="3"/>
      <c r="GNR24" s="3"/>
      <c r="GNS24" s="3"/>
      <c r="GNT24" s="3"/>
      <c r="GNU24" s="3"/>
      <c r="GNV24" s="3"/>
      <c r="GNW24" s="3"/>
      <c r="GNX24" s="3"/>
      <c r="GNY24" s="3"/>
      <c r="GNZ24" s="3"/>
      <c r="GOA24" s="3"/>
      <c r="GOB24" s="3"/>
      <c r="GOC24" s="3"/>
      <c r="GOD24" s="3"/>
      <c r="GOE24" s="3"/>
      <c r="GOF24" s="3"/>
      <c r="GOG24" s="3"/>
      <c r="GOH24" s="3"/>
      <c r="GOI24" s="3"/>
      <c r="GOJ24" s="3"/>
      <c r="GOK24" s="3"/>
      <c r="GOL24" s="3"/>
      <c r="GOM24" s="3"/>
      <c r="GON24" s="3"/>
      <c r="GOO24" s="3"/>
      <c r="GOP24" s="3"/>
      <c r="GOQ24" s="3"/>
      <c r="GOR24" s="3"/>
      <c r="GOS24" s="3"/>
      <c r="GOT24" s="3"/>
      <c r="GOU24" s="3"/>
      <c r="GOV24" s="3"/>
      <c r="GOW24" s="3"/>
      <c r="GOX24" s="3"/>
      <c r="GOY24" s="3"/>
      <c r="GOZ24" s="3"/>
      <c r="GPA24" s="3"/>
      <c r="GPB24" s="3"/>
      <c r="GPC24" s="3"/>
      <c r="GPD24" s="3"/>
      <c r="GPE24" s="3"/>
      <c r="GPF24" s="3"/>
      <c r="GPG24" s="3"/>
      <c r="GPH24" s="3"/>
      <c r="GPI24" s="3"/>
      <c r="GPJ24" s="3"/>
      <c r="GPK24" s="3"/>
      <c r="GPL24" s="3"/>
      <c r="GPM24" s="3"/>
      <c r="GPN24" s="3"/>
      <c r="GPO24" s="3"/>
      <c r="GPP24" s="3"/>
      <c r="GPQ24" s="3"/>
      <c r="GPR24" s="3"/>
      <c r="GPS24" s="3"/>
      <c r="GPT24" s="3"/>
      <c r="GPU24" s="3"/>
      <c r="GPV24" s="3"/>
      <c r="GPW24" s="3"/>
      <c r="GPX24" s="3"/>
      <c r="GPY24" s="3"/>
      <c r="GPZ24" s="3"/>
      <c r="GQA24" s="3"/>
      <c r="GQB24" s="3"/>
      <c r="GQC24" s="3"/>
      <c r="GQD24" s="3"/>
      <c r="GQE24" s="3"/>
      <c r="GQF24" s="3"/>
      <c r="GQG24" s="3"/>
      <c r="GQH24" s="3"/>
      <c r="GQI24" s="3"/>
      <c r="GQJ24" s="3"/>
      <c r="GQK24" s="3"/>
      <c r="GQL24" s="3"/>
      <c r="GQM24" s="3"/>
      <c r="GQN24" s="3"/>
      <c r="GQO24" s="3"/>
      <c r="GQP24" s="3"/>
      <c r="GQQ24" s="3"/>
      <c r="GQR24" s="3"/>
      <c r="GQS24" s="3"/>
      <c r="GQT24" s="3"/>
      <c r="GQU24" s="3"/>
      <c r="GQV24" s="3"/>
      <c r="GQW24" s="3"/>
      <c r="GQX24" s="3"/>
      <c r="GQY24" s="3"/>
      <c r="GQZ24" s="3"/>
      <c r="GRA24" s="3"/>
      <c r="GRB24" s="3"/>
      <c r="GRC24" s="3"/>
      <c r="GRD24" s="3"/>
      <c r="GRE24" s="3"/>
      <c r="GRF24" s="3"/>
      <c r="GRG24" s="3"/>
      <c r="GRH24" s="3"/>
      <c r="GRI24" s="3"/>
      <c r="GRJ24" s="3"/>
      <c r="GRK24" s="3"/>
      <c r="GRL24" s="3"/>
      <c r="GRM24" s="3"/>
      <c r="GRN24" s="3"/>
      <c r="GRO24" s="3"/>
      <c r="GRP24" s="3"/>
      <c r="GRQ24" s="3"/>
      <c r="GRR24" s="3"/>
      <c r="GRS24" s="3"/>
      <c r="GRT24" s="3"/>
      <c r="GRU24" s="3"/>
      <c r="GRV24" s="3"/>
      <c r="GRW24" s="3"/>
      <c r="GRX24" s="3"/>
      <c r="GRY24" s="3"/>
      <c r="GRZ24" s="3"/>
      <c r="GSA24" s="3"/>
      <c r="GSB24" s="3"/>
      <c r="GSC24" s="3"/>
      <c r="GSD24" s="3"/>
      <c r="GSE24" s="3"/>
      <c r="GSF24" s="3"/>
      <c r="GSG24" s="3"/>
      <c r="GSH24" s="3"/>
      <c r="GSI24" s="3"/>
      <c r="GSJ24" s="3"/>
      <c r="GSK24" s="3"/>
      <c r="GSL24" s="3"/>
      <c r="GSM24" s="3"/>
      <c r="GSN24" s="3"/>
      <c r="GSO24" s="3"/>
      <c r="GSP24" s="3"/>
      <c r="GSQ24" s="3"/>
      <c r="GSR24" s="3"/>
      <c r="GSS24" s="3"/>
      <c r="GST24" s="3"/>
      <c r="GSU24" s="3"/>
      <c r="GSV24" s="3"/>
      <c r="GSW24" s="3"/>
      <c r="GSX24" s="3"/>
      <c r="GSY24" s="3"/>
      <c r="GSZ24" s="3"/>
      <c r="GTA24" s="3"/>
      <c r="GTB24" s="3"/>
      <c r="GTC24" s="3"/>
      <c r="GTD24" s="3"/>
      <c r="GTE24" s="3"/>
      <c r="GTF24" s="3"/>
      <c r="GTG24" s="3"/>
      <c r="GTH24" s="3"/>
      <c r="GTI24" s="3"/>
      <c r="GTJ24" s="3"/>
      <c r="GTK24" s="3"/>
      <c r="GTL24" s="3"/>
      <c r="GTM24" s="3"/>
      <c r="GTN24" s="3"/>
      <c r="GTO24" s="3"/>
      <c r="GTP24" s="3"/>
      <c r="GTQ24" s="3"/>
      <c r="GTR24" s="3"/>
      <c r="GTS24" s="3"/>
      <c r="GTT24" s="3"/>
      <c r="GTU24" s="3"/>
      <c r="GTV24" s="3"/>
      <c r="GTW24" s="3"/>
      <c r="GTX24" s="3"/>
      <c r="GTY24" s="3"/>
      <c r="GTZ24" s="3"/>
      <c r="GUA24" s="3"/>
      <c r="GUB24" s="3"/>
      <c r="GUC24" s="3"/>
      <c r="GUD24" s="3"/>
      <c r="GUE24" s="3"/>
      <c r="GUF24" s="3"/>
      <c r="GUG24" s="3"/>
      <c r="GUH24" s="3"/>
      <c r="GUI24" s="3"/>
      <c r="GUJ24" s="3"/>
      <c r="GUK24" s="3"/>
      <c r="GUL24" s="3"/>
      <c r="GUM24" s="3"/>
      <c r="GUN24" s="3"/>
      <c r="GUO24" s="3"/>
      <c r="GUP24" s="3"/>
      <c r="GUQ24" s="3"/>
      <c r="GUR24" s="3"/>
      <c r="GUS24" s="3"/>
      <c r="GUT24" s="3"/>
      <c r="GUU24" s="3"/>
      <c r="GUV24" s="3"/>
      <c r="GUW24" s="3"/>
      <c r="GUX24" s="3"/>
      <c r="GUY24" s="3"/>
      <c r="GUZ24" s="3"/>
      <c r="GVA24" s="3"/>
      <c r="GVB24" s="3"/>
      <c r="GVC24" s="3"/>
      <c r="GVD24" s="3"/>
      <c r="GVE24" s="3"/>
      <c r="GVF24" s="3"/>
      <c r="GVG24" s="3"/>
      <c r="GVH24" s="3"/>
      <c r="GVI24" s="3"/>
      <c r="GVJ24" s="3"/>
      <c r="GVK24" s="3"/>
      <c r="GVL24" s="3"/>
      <c r="GVM24" s="3"/>
      <c r="GVN24" s="3"/>
      <c r="GVO24" s="3"/>
      <c r="GVP24" s="3"/>
      <c r="GVQ24" s="3"/>
      <c r="GVR24" s="3"/>
      <c r="GVS24" s="3"/>
      <c r="GVT24" s="3"/>
      <c r="GVU24" s="3"/>
      <c r="GVV24" s="3"/>
      <c r="GVW24" s="3"/>
      <c r="GVX24" s="3"/>
      <c r="GVY24" s="3"/>
      <c r="GVZ24" s="3"/>
      <c r="GWA24" s="3"/>
      <c r="GWB24" s="3"/>
      <c r="GWC24" s="3"/>
      <c r="GWD24" s="3"/>
      <c r="GWE24" s="3"/>
      <c r="GWF24" s="3"/>
      <c r="GWG24" s="3"/>
      <c r="GWH24" s="3"/>
      <c r="GWI24" s="3"/>
      <c r="GWJ24" s="3"/>
      <c r="GWK24" s="3"/>
      <c r="GWL24" s="3"/>
      <c r="GWM24" s="3"/>
      <c r="GWN24" s="3"/>
      <c r="GWO24" s="3"/>
      <c r="GWP24" s="3"/>
      <c r="GWQ24" s="3"/>
      <c r="GWR24" s="3"/>
      <c r="GWS24" s="3"/>
      <c r="GWT24" s="3"/>
      <c r="GWU24" s="3"/>
      <c r="GWV24" s="3"/>
      <c r="GWW24" s="3"/>
      <c r="GWX24" s="3"/>
      <c r="GWY24" s="3"/>
      <c r="GWZ24" s="3"/>
      <c r="GXA24" s="3"/>
      <c r="GXB24" s="3"/>
      <c r="GXC24" s="3"/>
      <c r="GXD24" s="3"/>
      <c r="GXE24" s="3"/>
      <c r="GXF24" s="3"/>
      <c r="GXG24" s="3"/>
      <c r="GXH24" s="3"/>
      <c r="GXI24" s="3"/>
      <c r="GXJ24" s="3"/>
      <c r="GXK24" s="3"/>
      <c r="GXL24" s="3"/>
      <c r="GXM24" s="3"/>
      <c r="GXN24" s="3"/>
      <c r="GXO24" s="3"/>
      <c r="GXP24" s="3"/>
      <c r="GXQ24" s="3"/>
      <c r="GXR24" s="3"/>
      <c r="GXS24" s="3"/>
      <c r="GXT24" s="3"/>
      <c r="GXU24" s="3"/>
      <c r="GXV24" s="3"/>
      <c r="GXW24" s="3"/>
      <c r="GXX24" s="3"/>
      <c r="GXY24" s="3"/>
      <c r="GXZ24" s="3"/>
      <c r="GYA24" s="3"/>
      <c r="GYB24" s="3"/>
      <c r="GYC24" s="3"/>
      <c r="GYD24" s="3"/>
      <c r="GYE24" s="3"/>
      <c r="GYF24" s="3"/>
      <c r="GYG24" s="3"/>
      <c r="GYH24" s="3"/>
      <c r="GYI24" s="3"/>
      <c r="GYJ24" s="3"/>
      <c r="GYK24" s="3"/>
      <c r="GYL24" s="3"/>
      <c r="GYM24" s="3"/>
      <c r="GYN24" s="3"/>
      <c r="GYO24" s="3"/>
      <c r="GYP24" s="3"/>
      <c r="GYQ24" s="3"/>
      <c r="GYR24" s="3"/>
      <c r="GYS24" s="3"/>
      <c r="GYT24" s="3"/>
      <c r="GYU24" s="3"/>
      <c r="GYV24" s="3"/>
      <c r="GYW24" s="3"/>
      <c r="GYX24" s="3"/>
      <c r="GYY24" s="3"/>
      <c r="GYZ24" s="3"/>
      <c r="GZA24" s="3"/>
      <c r="GZB24" s="3"/>
      <c r="GZC24" s="3"/>
      <c r="GZD24" s="3"/>
      <c r="GZE24" s="3"/>
      <c r="GZF24" s="3"/>
      <c r="GZG24" s="3"/>
      <c r="GZH24" s="3"/>
      <c r="GZI24" s="3"/>
      <c r="GZJ24" s="3"/>
      <c r="GZK24" s="3"/>
      <c r="GZL24" s="3"/>
      <c r="GZM24" s="3"/>
      <c r="GZN24" s="3"/>
      <c r="GZO24" s="3"/>
      <c r="GZP24" s="3"/>
      <c r="GZQ24" s="3"/>
      <c r="GZR24" s="3"/>
      <c r="GZS24" s="3"/>
      <c r="GZT24" s="3"/>
      <c r="GZU24" s="3"/>
      <c r="GZV24" s="3"/>
      <c r="GZW24" s="3"/>
      <c r="GZX24" s="3"/>
      <c r="GZY24" s="3"/>
      <c r="GZZ24" s="3"/>
      <c r="HAA24" s="3"/>
      <c r="HAB24" s="3"/>
      <c r="HAC24" s="3"/>
      <c r="HAD24" s="3"/>
      <c r="HAE24" s="3"/>
      <c r="HAF24" s="3"/>
      <c r="HAG24" s="3"/>
      <c r="HAH24" s="3"/>
      <c r="HAI24" s="3"/>
      <c r="HAJ24" s="3"/>
      <c r="HAK24" s="3"/>
      <c r="HAL24" s="3"/>
      <c r="HAM24" s="3"/>
      <c r="HAN24" s="3"/>
      <c r="HAO24" s="3"/>
      <c r="HAP24" s="3"/>
      <c r="HAQ24" s="3"/>
      <c r="HAR24" s="3"/>
      <c r="HAS24" s="3"/>
      <c r="HAT24" s="3"/>
      <c r="HAU24" s="3"/>
      <c r="HAV24" s="3"/>
      <c r="HAW24" s="3"/>
      <c r="HAX24" s="3"/>
      <c r="HAY24" s="3"/>
      <c r="HAZ24" s="3"/>
      <c r="HBA24" s="3"/>
      <c r="HBB24" s="3"/>
      <c r="HBC24" s="3"/>
      <c r="HBD24" s="3"/>
      <c r="HBE24" s="3"/>
      <c r="HBF24" s="3"/>
      <c r="HBG24" s="3"/>
      <c r="HBH24" s="3"/>
      <c r="HBI24" s="3"/>
      <c r="HBJ24" s="3"/>
      <c r="HBK24" s="3"/>
      <c r="HBL24" s="3"/>
      <c r="HBM24" s="3"/>
      <c r="HBN24" s="3"/>
      <c r="HBO24" s="3"/>
      <c r="HBP24" s="3"/>
      <c r="HBQ24" s="3"/>
      <c r="HBR24" s="3"/>
      <c r="HBS24" s="3"/>
      <c r="HBT24" s="3"/>
      <c r="HBU24" s="3"/>
      <c r="HBV24" s="3"/>
      <c r="HBW24" s="3"/>
      <c r="HBX24" s="3"/>
      <c r="HBY24" s="3"/>
      <c r="HBZ24" s="3"/>
      <c r="HCA24" s="3"/>
      <c r="HCB24" s="3"/>
      <c r="HCC24" s="3"/>
      <c r="HCD24" s="3"/>
      <c r="HCE24" s="3"/>
      <c r="HCF24" s="3"/>
      <c r="HCG24" s="3"/>
      <c r="HCH24" s="3"/>
      <c r="HCI24" s="3"/>
      <c r="HCJ24" s="3"/>
      <c r="HCK24" s="3"/>
      <c r="HCL24" s="3"/>
      <c r="HCM24" s="3"/>
      <c r="HCN24" s="3"/>
      <c r="HCO24" s="3"/>
      <c r="HCP24" s="3"/>
      <c r="HCQ24" s="3"/>
      <c r="HCR24" s="3"/>
      <c r="HCS24" s="3"/>
      <c r="HCT24" s="3"/>
      <c r="HCU24" s="3"/>
      <c r="HCV24" s="3"/>
      <c r="HCW24" s="3"/>
      <c r="HCX24" s="3"/>
      <c r="HCY24" s="3"/>
      <c r="HCZ24" s="3"/>
      <c r="HDA24" s="3"/>
      <c r="HDB24" s="3"/>
      <c r="HDC24" s="3"/>
      <c r="HDD24" s="3"/>
      <c r="HDE24" s="3"/>
      <c r="HDF24" s="3"/>
      <c r="HDG24" s="3"/>
      <c r="HDH24" s="3"/>
      <c r="HDI24" s="3"/>
      <c r="HDJ24" s="3"/>
      <c r="HDK24" s="3"/>
      <c r="HDL24" s="3"/>
      <c r="HDM24" s="3"/>
      <c r="HDN24" s="3"/>
      <c r="HDO24" s="3"/>
      <c r="HDP24" s="3"/>
      <c r="HDQ24" s="3"/>
      <c r="HDR24" s="3"/>
      <c r="HDS24" s="3"/>
      <c r="HDT24" s="3"/>
      <c r="HDU24" s="3"/>
      <c r="HDV24" s="3"/>
      <c r="HDW24" s="3"/>
      <c r="HDX24" s="3"/>
      <c r="HDY24" s="3"/>
      <c r="HDZ24" s="3"/>
      <c r="HEA24" s="3"/>
      <c r="HEB24" s="3"/>
      <c r="HEC24" s="3"/>
      <c r="HED24" s="3"/>
      <c r="HEE24" s="3"/>
      <c r="HEF24" s="3"/>
      <c r="HEG24" s="3"/>
      <c r="HEH24" s="3"/>
      <c r="HEI24" s="3"/>
      <c r="HEJ24" s="3"/>
      <c r="HEK24" s="3"/>
      <c r="HEL24" s="3"/>
      <c r="HEM24" s="3"/>
      <c r="HEN24" s="3"/>
      <c r="HEO24" s="3"/>
      <c r="HEP24" s="3"/>
      <c r="HEQ24" s="3"/>
      <c r="HER24" s="3"/>
      <c r="HES24" s="3"/>
      <c r="HET24" s="3"/>
      <c r="HEU24" s="3"/>
      <c r="HEV24" s="3"/>
      <c r="HEW24" s="3"/>
      <c r="HEX24" s="3"/>
      <c r="HEY24" s="3"/>
      <c r="HEZ24" s="3"/>
      <c r="HFA24" s="3"/>
      <c r="HFB24" s="3"/>
      <c r="HFC24" s="3"/>
      <c r="HFD24" s="3"/>
      <c r="HFE24" s="3"/>
      <c r="HFF24" s="3"/>
      <c r="HFG24" s="3"/>
      <c r="HFH24" s="3"/>
      <c r="HFI24" s="3"/>
      <c r="HFJ24" s="3"/>
      <c r="HFK24" s="3"/>
      <c r="HFL24" s="3"/>
      <c r="HFM24" s="3"/>
      <c r="HFN24" s="3"/>
      <c r="HFO24" s="3"/>
      <c r="HFP24" s="3"/>
      <c r="HFQ24" s="3"/>
      <c r="HFR24" s="3"/>
      <c r="HFS24" s="3"/>
      <c r="HFT24" s="3"/>
      <c r="HFU24" s="3"/>
      <c r="HFV24" s="3"/>
      <c r="HFW24" s="3"/>
      <c r="HFX24" s="3"/>
      <c r="HFY24" s="3"/>
      <c r="HFZ24" s="3"/>
      <c r="HGA24" s="3"/>
      <c r="HGB24" s="3"/>
      <c r="HGC24" s="3"/>
      <c r="HGD24" s="3"/>
      <c r="HGE24" s="3"/>
      <c r="HGF24" s="3"/>
      <c r="HGG24" s="3"/>
      <c r="HGH24" s="3"/>
      <c r="HGI24" s="3"/>
      <c r="HGJ24" s="3"/>
      <c r="HGK24" s="3"/>
      <c r="HGL24" s="3"/>
      <c r="HGM24" s="3"/>
      <c r="HGN24" s="3"/>
      <c r="HGO24" s="3"/>
      <c r="HGP24" s="3"/>
      <c r="HGQ24" s="3"/>
      <c r="HGR24" s="3"/>
      <c r="HGS24" s="3"/>
      <c r="HGT24" s="3"/>
      <c r="HGU24" s="3"/>
      <c r="HGV24" s="3"/>
      <c r="HGW24" s="3"/>
      <c r="HGX24" s="3"/>
      <c r="HGY24" s="3"/>
      <c r="HGZ24" s="3"/>
      <c r="HHA24" s="3"/>
      <c r="HHB24" s="3"/>
      <c r="HHC24" s="3"/>
      <c r="HHD24" s="3"/>
      <c r="HHE24" s="3"/>
      <c r="HHF24" s="3"/>
      <c r="HHG24" s="3"/>
      <c r="HHH24" s="3"/>
      <c r="HHI24" s="3"/>
      <c r="HHJ24" s="3"/>
      <c r="HHK24" s="3"/>
      <c r="HHL24" s="3"/>
      <c r="HHM24" s="3"/>
      <c r="HHN24" s="3"/>
      <c r="HHO24" s="3"/>
      <c r="HHP24" s="3"/>
      <c r="HHQ24" s="3"/>
      <c r="HHR24" s="3"/>
      <c r="HHS24" s="3"/>
      <c r="HHT24" s="3"/>
      <c r="HHU24" s="3"/>
      <c r="HHV24" s="3"/>
      <c r="HHW24" s="3"/>
      <c r="HHX24" s="3"/>
      <c r="HHY24" s="3"/>
      <c r="HHZ24" s="3"/>
      <c r="HIA24" s="3"/>
      <c r="HIB24" s="3"/>
      <c r="HIC24" s="3"/>
      <c r="HID24" s="3"/>
      <c r="HIE24" s="3"/>
      <c r="HIF24" s="3"/>
      <c r="HIG24" s="3"/>
      <c r="HIH24" s="3"/>
      <c r="HII24" s="3"/>
      <c r="HIJ24" s="3"/>
      <c r="HIK24" s="3"/>
      <c r="HIL24" s="3"/>
      <c r="HIM24" s="3"/>
      <c r="HIN24" s="3"/>
      <c r="HIO24" s="3"/>
      <c r="HIP24" s="3"/>
      <c r="HIQ24" s="3"/>
      <c r="HIR24" s="3"/>
      <c r="HIS24" s="3"/>
      <c r="HIT24" s="3"/>
      <c r="HIU24" s="3"/>
      <c r="HIV24" s="3"/>
      <c r="HIW24" s="3"/>
      <c r="HIX24" s="3"/>
      <c r="HIY24" s="3"/>
      <c r="HIZ24" s="3"/>
      <c r="HJA24" s="3"/>
      <c r="HJB24" s="3"/>
      <c r="HJC24" s="3"/>
      <c r="HJD24" s="3"/>
      <c r="HJE24" s="3"/>
      <c r="HJF24" s="3"/>
      <c r="HJG24" s="3"/>
      <c r="HJH24" s="3"/>
      <c r="HJI24" s="3"/>
      <c r="HJJ24" s="3"/>
      <c r="HJK24" s="3"/>
      <c r="HJL24" s="3"/>
      <c r="HJM24" s="3"/>
      <c r="HJN24" s="3"/>
      <c r="HJO24" s="3"/>
      <c r="HJP24" s="3"/>
      <c r="HJQ24" s="3"/>
      <c r="HJR24" s="3"/>
      <c r="HJS24" s="3"/>
      <c r="HJT24" s="3"/>
      <c r="HJU24" s="3"/>
      <c r="HJV24" s="3"/>
      <c r="HJW24" s="3"/>
      <c r="HJX24" s="3"/>
      <c r="HJY24" s="3"/>
      <c r="HJZ24" s="3"/>
      <c r="HKA24" s="3"/>
      <c r="HKB24" s="3"/>
      <c r="HKC24" s="3"/>
      <c r="HKD24" s="3"/>
      <c r="HKE24" s="3"/>
      <c r="HKF24" s="3"/>
      <c r="HKG24" s="3"/>
      <c r="HKH24" s="3"/>
      <c r="HKI24" s="3"/>
      <c r="HKJ24" s="3"/>
      <c r="HKK24" s="3"/>
      <c r="HKL24" s="3"/>
      <c r="HKM24" s="3"/>
      <c r="HKN24" s="3"/>
      <c r="HKO24" s="3"/>
      <c r="HKP24" s="3"/>
      <c r="HKQ24" s="3"/>
      <c r="HKR24" s="3"/>
      <c r="HKS24" s="3"/>
      <c r="HKT24" s="3"/>
      <c r="HKU24" s="3"/>
      <c r="HKV24" s="3"/>
      <c r="HKW24" s="3"/>
      <c r="HKX24" s="3"/>
      <c r="HKY24" s="3"/>
      <c r="HKZ24" s="3"/>
      <c r="HLA24" s="3"/>
      <c r="HLB24" s="3"/>
      <c r="HLC24" s="3"/>
      <c r="HLD24" s="3"/>
      <c r="HLE24" s="3"/>
      <c r="HLF24" s="3"/>
      <c r="HLG24" s="3"/>
      <c r="HLH24" s="3"/>
      <c r="HLI24" s="3"/>
      <c r="HLJ24" s="3"/>
      <c r="HLK24" s="3"/>
      <c r="HLL24" s="3"/>
      <c r="HLM24" s="3"/>
      <c r="HLN24" s="3"/>
      <c r="HLO24" s="3"/>
      <c r="HLP24" s="3"/>
      <c r="HLQ24" s="3"/>
      <c r="HLR24" s="3"/>
      <c r="HLS24" s="3"/>
      <c r="HLT24" s="3"/>
      <c r="HLU24" s="3"/>
      <c r="HLV24" s="3"/>
      <c r="HLW24" s="3"/>
      <c r="HLX24" s="3"/>
      <c r="HLY24" s="3"/>
      <c r="HLZ24" s="3"/>
      <c r="HMA24" s="3"/>
      <c r="HMB24" s="3"/>
      <c r="HMC24" s="3"/>
      <c r="HMD24" s="3"/>
      <c r="HME24" s="3"/>
      <c r="HMF24" s="3"/>
      <c r="HMG24" s="3"/>
      <c r="HMH24" s="3"/>
      <c r="HMI24" s="3"/>
      <c r="HMJ24" s="3"/>
      <c r="HMK24" s="3"/>
      <c r="HML24" s="3"/>
      <c r="HMM24" s="3"/>
      <c r="HMN24" s="3"/>
      <c r="HMO24" s="3"/>
      <c r="HMP24" s="3"/>
      <c r="HMQ24" s="3"/>
      <c r="HMR24" s="3"/>
      <c r="HMS24" s="3"/>
      <c r="HMT24" s="3"/>
      <c r="HMU24" s="3"/>
      <c r="HMV24" s="3"/>
      <c r="HMW24" s="3"/>
      <c r="HMX24" s="3"/>
      <c r="HMY24" s="3"/>
      <c r="HMZ24" s="3"/>
      <c r="HNA24" s="3"/>
      <c r="HNB24" s="3"/>
      <c r="HNC24" s="3"/>
      <c r="HND24" s="3"/>
      <c r="HNE24" s="3"/>
      <c r="HNF24" s="3"/>
      <c r="HNG24" s="3"/>
      <c r="HNH24" s="3"/>
      <c r="HNI24" s="3"/>
      <c r="HNJ24" s="3"/>
      <c r="HNK24" s="3"/>
      <c r="HNL24" s="3"/>
      <c r="HNM24" s="3"/>
      <c r="HNN24" s="3"/>
      <c r="HNO24" s="3"/>
      <c r="HNP24" s="3"/>
      <c r="HNQ24" s="3"/>
      <c r="HNR24" s="3"/>
      <c r="HNS24" s="3"/>
      <c r="HNT24" s="3"/>
      <c r="HNU24" s="3"/>
      <c r="HNV24" s="3"/>
      <c r="HNW24" s="3"/>
      <c r="HNX24" s="3"/>
      <c r="HNY24" s="3"/>
      <c r="HNZ24" s="3"/>
      <c r="HOA24" s="3"/>
      <c r="HOB24" s="3"/>
      <c r="HOC24" s="3"/>
      <c r="HOD24" s="3"/>
      <c r="HOE24" s="3"/>
      <c r="HOF24" s="3"/>
      <c r="HOG24" s="3"/>
      <c r="HOH24" s="3"/>
      <c r="HOI24" s="3"/>
      <c r="HOJ24" s="3"/>
      <c r="HOK24" s="3"/>
      <c r="HOL24" s="3"/>
      <c r="HOM24" s="3"/>
      <c r="HON24" s="3"/>
      <c r="HOO24" s="3"/>
      <c r="HOP24" s="3"/>
      <c r="HOQ24" s="3"/>
      <c r="HOR24" s="3"/>
      <c r="HOS24" s="3"/>
      <c r="HOT24" s="3"/>
      <c r="HOU24" s="3"/>
      <c r="HOV24" s="3"/>
      <c r="HOW24" s="3"/>
      <c r="HOX24" s="3"/>
      <c r="HOY24" s="3"/>
      <c r="HOZ24" s="3"/>
      <c r="HPA24" s="3"/>
      <c r="HPB24" s="3"/>
      <c r="HPC24" s="3"/>
      <c r="HPD24" s="3"/>
      <c r="HPE24" s="3"/>
      <c r="HPF24" s="3"/>
      <c r="HPG24" s="3"/>
      <c r="HPH24" s="3"/>
      <c r="HPI24" s="3"/>
      <c r="HPJ24" s="3"/>
      <c r="HPK24" s="3"/>
      <c r="HPL24" s="3"/>
      <c r="HPM24" s="3"/>
      <c r="HPN24" s="3"/>
      <c r="HPO24" s="3"/>
      <c r="HPP24" s="3"/>
      <c r="HPQ24" s="3"/>
      <c r="HPR24" s="3"/>
      <c r="HPS24" s="3"/>
      <c r="HPT24" s="3"/>
      <c r="HPU24" s="3"/>
      <c r="HPV24" s="3"/>
      <c r="HPW24" s="3"/>
      <c r="HPX24" s="3"/>
      <c r="HPY24" s="3"/>
      <c r="HPZ24" s="3"/>
      <c r="HQA24" s="3"/>
      <c r="HQB24" s="3"/>
      <c r="HQC24" s="3"/>
      <c r="HQD24" s="3"/>
      <c r="HQE24" s="3"/>
      <c r="HQF24" s="3"/>
      <c r="HQG24" s="3"/>
      <c r="HQH24" s="3"/>
      <c r="HQI24" s="3"/>
      <c r="HQJ24" s="3"/>
      <c r="HQK24" s="3"/>
      <c r="HQL24" s="3"/>
      <c r="HQM24" s="3"/>
      <c r="HQN24" s="3"/>
      <c r="HQO24" s="3"/>
      <c r="HQP24" s="3"/>
      <c r="HQQ24" s="3"/>
      <c r="HQR24" s="3"/>
      <c r="HQS24" s="3"/>
      <c r="HQT24" s="3"/>
      <c r="HQU24" s="3"/>
      <c r="HQV24" s="3"/>
      <c r="HQW24" s="3"/>
      <c r="HQX24" s="3"/>
      <c r="HQY24" s="3"/>
      <c r="HQZ24" s="3"/>
      <c r="HRA24" s="3"/>
      <c r="HRB24" s="3"/>
      <c r="HRC24" s="3"/>
      <c r="HRD24" s="3"/>
      <c r="HRE24" s="3"/>
      <c r="HRF24" s="3"/>
      <c r="HRG24" s="3"/>
      <c r="HRH24" s="3"/>
      <c r="HRI24" s="3"/>
      <c r="HRJ24" s="3"/>
      <c r="HRK24" s="3"/>
      <c r="HRL24" s="3"/>
      <c r="HRM24" s="3"/>
      <c r="HRN24" s="3"/>
      <c r="HRO24" s="3"/>
      <c r="HRP24" s="3"/>
      <c r="HRQ24" s="3"/>
      <c r="HRR24" s="3"/>
      <c r="HRS24" s="3"/>
      <c r="HRT24" s="3"/>
      <c r="HRU24" s="3"/>
      <c r="HRV24" s="3"/>
      <c r="HRW24" s="3"/>
      <c r="HRX24" s="3"/>
      <c r="HRY24" s="3"/>
      <c r="HRZ24" s="3"/>
      <c r="HSA24" s="3"/>
      <c r="HSB24" s="3"/>
      <c r="HSC24" s="3"/>
      <c r="HSD24" s="3"/>
      <c r="HSE24" s="3"/>
      <c r="HSF24" s="3"/>
      <c r="HSG24" s="3"/>
      <c r="HSH24" s="3"/>
      <c r="HSI24" s="3"/>
      <c r="HSJ24" s="3"/>
      <c r="HSK24" s="3"/>
      <c r="HSL24" s="3"/>
      <c r="HSM24" s="3"/>
      <c r="HSN24" s="3"/>
      <c r="HSO24" s="3"/>
      <c r="HSP24" s="3"/>
      <c r="HSQ24" s="3"/>
      <c r="HSR24" s="3"/>
      <c r="HSS24" s="3"/>
      <c r="HST24" s="3"/>
      <c r="HSU24" s="3"/>
      <c r="HSV24" s="3"/>
      <c r="HSW24" s="3"/>
      <c r="HSX24" s="3"/>
      <c r="HSY24" s="3"/>
      <c r="HSZ24" s="3"/>
      <c r="HTA24" s="3"/>
      <c r="HTB24" s="3"/>
      <c r="HTC24" s="3"/>
      <c r="HTD24" s="3"/>
      <c r="HTE24" s="3"/>
      <c r="HTF24" s="3"/>
      <c r="HTG24" s="3"/>
      <c r="HTH24" s="3"/>
      <c r="HTI24" s="3"/>
      <c r="HTJ24" s="3"/>
      <c r="HTK24" s="3"/>
      <c r="HTL24" s="3"/>
      <c r="HTM24" s="3"/>
      <c r="HTN24" s="3"/>
      <c r="HTO24" s="3"/>
      <c r="HTP24" s="3"/>
      <c r="HTQ24" s="3"/>
      <c r="HTR24" s="3"/>
      <c r="HTS24" s="3"/>
      <c r="HTT24" s="3"/>
      <c r="HTU24" s="3"/>
      <c r="HTV24" s="3"/>
      <c r="HTW24" s="3"/>
      <c r="HTX24" s="3"/>
      <c r="HTY24" s="3"/>
      <c r="HTZ24" s="3"/>
      <c r="HUA24" s="3"/>
      <c r="HUB24" s="3"/>
      <c r="HUC24" s="3"/>
      <c r="HUD24" s="3"/>
      <c r="HUE24" s="3"/>
      <c r="HUF24" s="3"/>
      <c r="HUG24" s="3"/>
      <c r="HUH24" s="3"/>
      <c r="HUI24" s="3"/>
      <c r="HUJ24" s="3"/>
      <c r="HUK24" s="3"/>
      <c r="HUL24" s="3"/>
      <c r="HUM24" s="3"/>
      <c r="HUN24" s="3"/>
      <c r="HUO24" s="3"/>
      <c r="HUP24" s="3"/>
      <c r="HUQ24" s="3"/>
      <c r="HUR24" s="3"/>
      <c r="HUS24" s="3"/>
      <c r="HUT24" s="3"/>
      <c r="HUU24" s="3"/>
      <c r="HUV24" s="3"/>
      <c r="HUW24" s="3"/>
      <c r="HUX24" s="3"/>
      <c r="HUY24" s="3"/>
      <c r="HUZ24" s="3"/>
      <c r="HVA24" s="3"/>
      <c r="HVB24" s="3"/>
      <c r="HVC24" s="3"/>
      <c r="HVD24" s="3"/>
      <c r="HVE24" s="3"/>
      <c r="HVF24" s="3"/>
      <c r="HVG24" s="3"/>
      <c r="HVH24" s="3"/>
      <c r="HVI24" s="3"/>
      <c r="HVJ24" s="3"/>
      <c r="HVK24" s="3"/>
      <c r="HVL24" s="3"/>
      <c r="HVM24" s="3"/>
      <c r="HVN24" s="3"/>
      <c r="HVO24" s="3"/>
      <c r="HVP24" s="3"/>
      <c r="HVQ24" s="3"/>
      <c r="HVR24" s="3"/>
      <c r="HVS24" s="3"/>
      <c r="HVT24" s="3"/>
      <c r="HVU24" s="3"/>
      <c r="HVV24" s="3"/>
      <c r="HVW24" s="3"/>
      <c r="HVX24" s="3"/>
      <c r="HVY24" s="3"/>
      <c r="HVZ24" s="3"/>
      <c r="HWA24" s="3"/>
      <c r="HWB24" s="3"/>
      <c r="HWC24" s="3"/>
      <c r="HWD24" s="3"/>
      <c r="HWE24" s="3"/>
      <c r="HWF24" s="3"/>
      <c r="HWG24" s="3"/>
      <c r="HWH24" s="3"/>
      <c r="HWI24" s="3"/>
      <c r="HWJ24" s="3"/>
      <c r="HWK24" s="3"/>
      <c r="HWL24" s="3"/>
      <c r="HWM24" s="3"/>
      <c r="HWN24" s="3"/>
      <c r="HWO24" s="3"/>
      <c r="HWP24" s="3"/>
      <c r="HWQ24" s="3"/>
      <c r="HWR24" s="3"/>
      <c r="HWS24" s="3"/>
      <c r="HWT24" s="3"/>
      <c r="HWU24" s="3"/>
      <c r="HWV24" s="3"/>
      <c r="HWW24" s="3"/>
      <c r="HWX24" s="3"/>
      <c r="HWY24" s="3"/>
      <c r="HWZ24" s="3"/>
      <c r="HXA24" s="3"/>
      <c r="HXB24" s="3"/>
      <c r="HXC24" s="3"/>
      <c r="HXD24" s="3"/>
      <c r="HXE24" s="3"/>
      <c r="HXF24" s="3"/>
      <c r="HXG24" s="3"/>
      <c r="HXH24" s="3"/>
      <c r="HXI24" s="3"/>
      <c r="HXJ24" s="3"/>
      <c r="HXK24" s="3"/>
      <c r="HXL24" s="3"/>
      <c r="HXM24" s="3"/>
      <c r="HXN24" s="3"/>
      <c r="HXO24" s="3"/>
      <c r="HXP24" s="3"/>
      <c r="HXQ24" s="3"/>
      <c r="HXR24" s="3"/>
      <c r="HXS24" s="3"/>
      <c r="HXT24" s="3"/>
      <c r="HXU24" s="3"/>
      <c r="HXV24" s="3"/>
      <c r="HXW24" s="3"/>
      <c r="HXX24" s="3"/>
      <c r="HXY24" s="3"/>
      <c r="HXZ24" s="3"/>
      <c r="HYA24" s="3"/>
      <c r="HYB24" s="3"/>
      <c r="HYC24" s="3"/>
      <c r="HYD24" s="3"/>
      <c r="HYE24" s="3"/>
      <c r="HYF24" s="3"/>
      <c r="HYG24" s="3"/>
      <c r="HYH24" s="3"/>
      <c r="HYI24" s="3"/>
      <c r="HYJ24" s="3"/>
      <c r="HYK24" s="3"/>
      <c r="HYL24" s="3"/>
      <c r="HYM24" s="3"/>
      <c r="HYN24" s="3"/>
      <c r="HYO24" s="3"/>
      <c r="HYP24" s="3"/>
      <c r="HYQ24" s="3"/>
      <c r="HYR24" s="3"/>
      <c r="HYS24" s="3"/>
      <c r="HYT24" s="3"/>
      <c r="HYU24" s="3"/>
      <c r="HYV24" s="3"/>
      <c r="HYW24" s="3"/>
      <c r="HYX24" s="3"/>
      <c r="HYY24" s="3"/>
      <c r="HYZ24" s="3"/>
      <c r="HZA24" s="3"/>
      <c r="HZB24" s="3"/>
      <c r="HZC24" s="3"/>
      <c r="HZD24" s="3"/>
      <c r="HZE24" s="3"/>
      <c r="HZF24" s="3"/>
      <c r="HZG24" s="3"/>
      <c r="HZH24" s="3"/>
      <c r="HZI24" s="3"/>
      <c r="HZJ24" s="3"/>
      <c r="HZK24" s="3"/>
      <c r="HZL24" s="3"/>
      <c r="HZM24" s="3"/>
      <c r="HZN24" s="3"/>
      <c r="HZO24" s="3"/>
      <c r="HZP24" s="3"/>
      <c r="HZQ24" s="3"/>
      <c r="HZR24" s="3"/>
      <c r="HZS24" s="3"/>
      <c r="HZT24" s="3"/>
      <c r="HZU24" s="3"/>
      <c r="HZV24" s="3"/>
      <c r="HZW24" s="3"/>
      <c r="HZX24" s="3"/>
      <c r="HZY24" s="3"/>
      <c r="HZZ24" s="3"/>
      <c r="IAA24" s="3"/>
      <c r="IAB24" s="3"/>
      <c r="IAC24" s="3"/>
      <c r="IAD24" s="3"/>
      <c r="IAE24" s="3"/>
      <c r="IAF24" s="3"/>
      <c r="IAG24" s="3"/>
      <c r="IAH24" s="3"/>
      <c r="IAI24" s="3"/>
      <c r="IAJ24" s="3"/>
      <c r="IAK24" s="3"/>
      <c r="IAL24" s="3"/>
      <c r="IAM24" s="3"/>
      <c r="IAN24" s="3"/>
      <c r="IAO24" s="3"/>
      <c r="IAP24" s="3"/>
      <c r="IAQ24" s="3"/>
      <c r="IAR24" s="3"/>
      <c r="IAS24" s="3"/>
      <c r="IAT24" s="3"/>
      <c r="IAU24" s="3"/>
      <c r="IAV24" s="3"/>
      <c r="IAW24" s="3"/>
      <c r="IAX24" s="3"/>
      <c r="IAY24" s="3"/>
      <c r="IAZ24" s="3"/>
      <c r="IBA24" s="3"/>
      <c r="IBB24" s="3"/>
      <c r="IBC24" s="3"/>
      <c r="IBD24" s="3"/>
      <c r="IBE24" s="3"/>
      <c r="IBF24" s="3"/>
      <c r="IBG24" s="3"/>
      <c r="IBH24" s="3"/>
      <c r="IBI24" s="3"/>
      <c r="IBJ24" s="3"/>
      <c r="IBK24" s="3"/>
      <c r="IBL24" s="3"/>
      <c r="IBM24" s="3"/>
      <c r="IBN24" s="3"/>
      <c r="IBO24" s="3"/>
      <c r="IBP24" s="3"/>
      <c r="IBQ24" s="3"/>
      <c r="IBR24" s="3"/>
      <c r="IBS24" s="3"/>
      <c r="IBT24" s="3"/>
      <c r="IBU24" s="3"/>
      <c r="IBV24" s="3"/>
      <c r="IBW24" s="3"/>
      <c r="IBX24" s="3"/>
      <c r="IBY24" s="3"/>
      <c r="IBZ24" s="3"/>
      <c r="ICA24" s="3"/>
      <c r="ICB24" s="3"/>
      <c r="ICC24" s="3"/>
      <c r="ICD24" s="3"/>
      <c r="ICE24" s="3"/>
      <c r="ICF24" s="3"/>
      <c r="ICG24" s="3"/>
      <c r="ICH24" s="3"/>
      <c r="ICI24" s="3"/>
      <c r="ICJ24" s="3"/>
      <c r="ICK24" s="3"/>
      <c r="ICL24" s="3"/>
      <c r="ICM24" s="3"/>
      <c r="ICN24" s="3"/>
      <c r="ICO24" s="3"/>
      <c r="ICP24" s="3"/>
      <c r="ICQ24" s="3"/>
      <c r="ICR24" s="3"/>
      <c r="ICS24" s="3"/>
      <c r="ICT24" s="3"/>
      <c r="ICU24" s="3"/>
      <c r="ICV24" s="3"/>
      <c r="ICW24" s="3"/>
      <c r="ICX24" s="3"/>
      <c r="ICY24" s="3"/>
      <c r="ICZ24" s="3"/>
      <c r="IDA24" s="3"/>
      <c r="IDB24" s="3"/>
      <c r="IDC24" s="3"/>
      <c r="IDD24" s="3"/>
      <c r="IDE24" s="3"/>
      <c r="IDF24" s="3"/>
      <c r="IDG24" s="3"/>
      <c r="IDH24" s="3"/>
      <c r="IDI24" s="3"/>
      <c r="IDJ24" s="3"/>
      <c r="IDK24" s="3"/>
      <c r="IDL24" s="3"/>
      <c r="IDM24" s="3"/>
      <c r="IDN24" s="3"/>
      <c r="IDO24" s="3"/>
      <c r="IDP24" s="3"/>
      <c r="IDQ24" s="3"/>
      <c r="IDR24" s="3"/>
      <c r="IDS24" s="3"/>
      <c r="IDT24" s="3"/>
      <c r="IDU24" s="3"/>
      <c r="IDV24" s="3"/>
      <c r="IDW24" s="3"/>
      <c r="IDX24" s="3"/>
      <c r="IDY24" s="3"/>
      <c r="IDZ24" s="3"/>
      <c r="IEA24" s="3"/>
      <c r="IEB24" s="3"/>
      <c r="IEC24" s="3"/>
      <c r="IED24" s="3"/>
      <c r="IEE24" s="3"/>
      <c r="IEF24" s="3"/>
      <c r="IEG24" s="3"/>
      <c r="IEH24" s="3"/>
      <c r="IEI24" s="3"/>
      <c r="IEJ24" s="3"/>
      <c r="IEK24" s="3"/>
      <c r="IEL24" s="3"/>
      <c r="IEM24" s="3"/>
      <c r="IEN24" s="3"/>
      <c r="IEO24" s="3"/>
      <c r="IEP24" s="3"/>
      <c r="IEQ24" s="3"/>
      <c r="IER24" s="3"/>
      <c r="IES24" s="3"/>
      <c r="IET24" s="3"/>
      <c r="IEU24" s="3"/>
      <c r="IEV24" s="3"/>
      <c r="IEW24" s="3"/>
      <c r="IEX24" s="3"/>
      <c r="IEY24" s="3"/>
      <c r="IEZ24" s="3"/>
      <c r="IFA24" s="3"/>
      <c r="IFB24" s="3"/>
      <c r="IFC24" s="3"/>
      <c r="IFD24" s="3"/>
      <c r="IFE24" s="3"/>
      <c r="IFF24" s="3"/>
      <c r="IFG24" s="3"/>
      <c r="IFH24" s="3"/>
      <c r="IFI24" s="3"/>
      <c r="IFJ24" s="3"/>
      <c r="IFK24" s="3"/>
      <c r="IFL24" s="3"/>
      <c r="IFM24" s="3"/>
      <c r="IFN24" s="3"/>
      <c r="IFO24" s="3"/>
      <c r="IFP24" s="3"/>
      <c r="IFQ24" s="3"/>
      <c r="IFR24" s="3"/>
      <c r="IFS24" s="3"/>
      <c r="IFT24" s="3"/>
      <c r="IFU24" s="3"/>
      <c r="IFV24" s="3"/>
      <c r="IFW24" s="3"/>
      <c r="IFX24" s="3"/>
      <c r="IFY24" s="3"/>
      <c r="IFZ24" s="3"/>
      <c r="IGA24" s="3"/>
      <c r="IGB24" s="3"/>
      <c r="IGC24" s="3"/>
      <c r="IGD24" s="3"/>
      <c r="IGE24" s="3"/>
      <c r="IGF24" s="3"/>
      <c r="IGG24" s="3"/>
      <c r="IGH24" s="3"/>
      <c r="IGI24" s="3"/>
      <c r="IGJ24" s="3"/>
      <c r="IGK24" s="3"/>
      <c r="IGL24" s="3"/>
      <c r="IGM24" s="3"/>
      <c r="IGN24" s="3"/>
      <c r="IGO24" s="3"/>
      <c r="IGP24" s="3"/>
      <c r="IGQ24" s="3"/>
      <c r="IGR24" s="3"/>
      <c r="IGS24" s="3"/>
      <c r="IGT24" s="3"/>
      <c r="IGU24" s="3"/>
      <c r="IGV24" s="3"/>
      <c r="IGW24" s="3"/>
      <c r="IGX24" s="3"/>
      <c r="IGY24" s="3"/>
      <c r="IGZ24" s="3"/>
      <c r="IHA24" s="3"/>
      <c r="IHB24" s="3"/>
      <c r="IHC24" s="3"/>
      <c r="IHD24" s="3"/>
      <c r="IHE24" s="3"/>
      <c r="IHF24" s="3"/>
      <c r="IHG24" s="3"/>
      <c r="IHH24" s="3"/>
      <c r="IHI24" s="3"/>
      <c r="IHJ24" s="3"/>
      <c r="IHK24" s="3"/>
      <c r="IHL24" s="3"/>
      <c r="IHM24" s="3"/>
      <c r="IHN24" s="3"/>
      <c r="IHO24" s="3"/>
      <c r="IHP24" s="3"/>
      <c r="IHQ24" s="3"/>
      <c r="IHR24" s="3"/>
      <c r="IHS24" s="3"/>
      <c r="IHT24" s="3"/>
      <c r="IHU24" s="3"/>
      <c r="IHV24" s="3"/>
      <c r="IHW24" s="3"/>
      <c r="IHX24" s="3"/>
      <c r="IHY24" s="3"/>
      <c r="IHZ24" s="3"/>
      <c r="IIA24" s="3"/>
      <c r="IIB24" s="3"/>
      <c r="IIC24" s="3"/>
      <c r="IID24" s="3"/>
      <c r="IIE24" s="3"/>
      <c r="IIF24" s="3"/>
      <c r="IIG24" s="3"/>
      <c r="IIH24" s="3"/>
      <c r="III24" s="3"/>
      <c r="IIJ24" s="3"/>
      <c r="IIK24" s="3"/>
      <c r="IIL24" s="3"/>
      <c r="IIM24" s="3"/>
      <c r="IIN24" s="3"/>
      <c r="IIO24" s="3"/>
      <c r="IIP24" s="3"/>
      <c r="IIQ24" s="3"/>
      <c r="IIR24" s="3"/>
      <c r="IIS24" s="3"/>
      <c r="IIT24" s="3"/>
      <c r="IIU24" s="3"/>
      <c r="IIV24" s="3"/>
      <c r="IIW24" s="3"/>
      <c r="IIX24" s="3"/>
      <c r="IIY24" s="3"/>
      <c r="IIZ24" s="3"/>
      <c r="IJA24" s="3"/>
      <c r="IJB24" s="3"/>
      <c r="IJC24" s="3"/>
      <c r="IJD24" s="3"/>
      <c r="IJE24" s="3"/>
      <c r="IJF24" s="3"/>
      <c r="IJG24" s="3"/>
      <c r="IJH24" s="3"/>
      <c r="IJI24" s="3"/>
      <c r="IJJ24" s="3"/>
      <c r="IJK24" s="3"/>
      <c r="IJL24" s="3"/>
      <c r="IJM24" s="3"/>
      <c r="IJN24" s="3"/>
      <c r="IJO24" s="3"/>
      <c r="IJP24" s="3"/>
      <c r="IJQ24" s="3"/>
      <c r="IJR24" s="3"/>
      <c r="IJS24" s="3"/>
      <c r="IJT24" s="3"/>
      <c r="IJU24" s="3"/>
      <c r="IJV24" s="3"/>
      <c r="IJW24" s="3"/>
      <c r="IJX24" s="3"/>
      <c r="IJY24" s="3"/>
      <c r="IJZ24" s="3"/>
      <c r="IKA24" s="3"/>
      <c r="IKB24" s="3"/>
      <c r="IKC24" s="3"/>
      <c r="IKD24" s="3"/>
      <c r="IKE24" s="3"/>
      <c r="IKF24" s="3"/>
      <c r="IKG24" s="3"/>
      <c r="IKH24" s="3"/>
      <c r="IKI24" s="3"/>
      <c r="IKJ24" s="3"/>
      <c r="IKK24" s="3"/>
      <c r="IKL24" s="3"/>
      <c r="IKM24" s="3"/>
      <c r="IKN24" s="3"/>
      <c r="IKO24" s="3"/>
      <c r="IKP24" s="3"/>
      <c r="IKQ24" s="3"/>
      <c r="IKR24" s="3"/>
      <c r="IKS24" s="3"/>
      <c r="IKT24" s="3"/>
      <c r="IKU24" s="3"/>
      <c r="IKV24" s="3"/>
      <c r="IKW24" s="3"/>
      <c r="IKX24" s="3"/>
      <c r="IKY24" s="3"/>
      <c r="IKZ24" s="3"/>
      <c r="ILA24" s="3"/>
      <c r="ILB24" s="3"/>
      <c r="ILC24" s="3"/>
      <c r="ILD24" s="3"/>
      <c r="ILE24" s="3"/>
      <c r="ILF24" s="3"/>
      <c r="ILG24" s="3"/>
      <c r="ILH24" s="3"/>
      <c r="ILI24" s="3"/>
      <c r="ILJ24" s="3"/>
      <c r="ILK24" s="3"/>
      <c r="ILL24" s="3"/>
      <c r="ILM24" s="3"/>
      <c r="ILN24" s="3"/>
      <c r="ILO24" s="3"/>
      <c r="ILP24" s="3"/>
      <c r="ILQ24" s="3"/>
      <c r="ILR24" s="3"/>
      <c r="ILS24" s="3"/>
      <c r="ILT24" s="3"/>
      <c r="ILU24" s="3"/>
      <c r="ILV24" s="3"/>
      <c r="ILW24" s="3"/>
      <c r="ILX24" s="3"/>
      <c r="ILY24" s="3"/>
      <c r="ILZ24" s="3"/>
      <c r="IMA24" s="3"/>
      <c r="IMB24" s="3"/>
      <c r="IMC24" s="3"/>
      <c r="IMD24" s="3"/>
      <c r="IME24" s="3"/>
      <c r="IMF24" s="3"/>
      <c r="IMG24" s="3"/>
      <c r="IMH24" s="3"/>
      <c r="IMI24" s="3"/>
      <c r="IMJ24" s="3"/>
      <c r="IMK24" s="3"/>
      <c r="IML24" s="3"/>
      <c r="IMM24" s="3"/>
      <c r="IMN24" s="3"/>
      <c r="IMO24" s="3"/>
      <c r="IMP24" s="3"/>
      <c r="IMQ24" s="3"/>
      <c r="IMR24" s="3"/>
      <c r="IMS24" s="3"/>
      <c r="IMT24" s="3"/>
      <c r="IMU24" s="3"/>
      <c r="IMV24" s="3"/>
      <c r="IMW24" s="3"/>
      <c r="IMX24" s="3"/>
      <c r="IMY24" s="3"/>
      <c r="IMZ24" s="3"/>
      <c r="INA24" s="3"/>
      <c r="INB24" s="3"/>
      <c r="INC24" s="3"/>
      <c r="IND24" s="3"/>
      <c r="INE24" s="3"/>
      <c r="INF24" s="3"/>
      <c r="ING24" s="3"/>
      <c r="INH24" s="3"/>
      <c r="INI24" s="3"/>
      <c r="INJ24" s="3"/>
      <c r="INK24" s="3"/>
      <c r="INL24" s="3"/>
      <c r="INM24" s="3"/>
      <c r="INN24" s="3"/>
      <c r="INO24" s="3"/>
      <c r="INP24" s="3"/>
      <c r="INQ24" s="3"/>
      <c r="INR24" s="3"/>
      <c r="INS24" s="3"/>
      <c r="INT24" s="3"/>
      <c r="INU24" s="3"/>
      <c r="INV24" s="3"/>
      <c r="INW24" s="3"/>
      <c r="INX24" s="3"/>
      <c r="INY24" s="3"/>
      <c r="INZ24" s="3"/>
      <c r="IOA24" s="3"/>
      <c r="IOB24" s="3"/>
      <c r="IOC24" s="3"/>
      <c r="IOD24" s="3"/>
      <c r="IOE24" s="3"/>
      <c r="IOF24" s="3"/>
      <c r="IOG24" s="3"/>
      <c r="IOH24" s="3"/>
      <c r="IOI24" s="3"/>
      <c r="IOJ24" s="3"/>
      <c r="IOK24" s="3"/>
      <c r="IOL24" s="3"/>
      <c r="IOM24" s="3"/>
      <c r="ION24" s="3"/>
      <c r="IOO24" s="3"/>
      <c r="IOP24" s="3"/>
      <c r="IOQ24" s="3"/>
      <c r="IOR24" s="3"/>
      <c r="IOS24" s="3"/>
      <c r="IOT24" s="3"/>
      <c r="IOU24" s="3"/>
      <c r="IOV24" s="3"/>
      <c r="IOW24" s="3"/>
      <c r="IOX24" s="3"/>
      <c r="IOY24" s="3"/>
      <c r="IOZ24" s="3"/>
      <c r="IPA24" s="3"/>
      <c r="IPB24" s="3"/>
      <c r="IPC24" s="3"/>
      <c r="IPD24" s="3"/>
      <c r="IPE24" s="3"/>
      <c r="IPF24" s="3"/>
      <c r="IPG24" s="3"/>
      <c r="IPH24" s="3"/>
      <c r="IPI24" s="3"/>
      <c r="IPJ24" s="3"/>
      <c r="IPK24" s="3"/>
      <c r="IPL24" s="3"/>
      <c r="IPM24" s="3"/>
      <c r="IPN24" s="3"/>
      <c r="IPO24" s="3"/>
      <c r="IPP24" s="3"/>
      <c r="IPQ24" s="3"/>
      <c r="IPR24" s="3"/>
      <c r="IPS24" s="3"/>
      <c r="IPT24" s="3"/>
      <c r="IPU24" s="3"/>
      <c r="IPV24" s="3"/>
      <c r="IPW24" s="3"/>
      <c r="IPX24" s="3"/>
      <c r="IPY24" s="3"/>
      <c r="IPZ24" s="3"/>
      <c r="IQA24" s="3"/>
      <c r="IQB24" s="3"/>
      <c r="IQC24" s="3"/>
      <c r="IQD24" s="3"/>
      <c r="IQE24" s="3"/>
      <c r="IQF24" s="3"/>
      <c r="IQG24" s="3"/>
      <c r="IQH24" s="3"/>
      <c r="IQI24" s="3"/>
      <c r="IQJ24" s="3"/>
      <c r="IQK24" s="3"/>
      <c r="IQL24" s="3"/>
      <c r="IQM24" s="3"/>
      <c r="IQN24" s="3"/>
      <c r="IQO24" s="3"/>
      <c r="IQP24" s="3"/>
      <c r="IQQ24" s="3"/>
      <c r="IQR24" s="3"/>
      <c r="IQS24" s="3"/>
      <c r="IQT24" s="3"/>
      <c r="IQU24" s="3"/>
      <c r="IQV24" s="3"/>
      <c r="IQW24" s="3"/>
      <c r="IQX24" s="3"/>
      <c r="IQY24" s="3"/>
      <c r="IQZ24" s="3"/>
      <c r="IRA24" s="3"/>
      <c r="IRB24" s="3"/>
      <c r="IRC24" s="3"/>
      <c r="IRD24" s="3"/>
      <c r="IRE24" s="3"/>
      <c r="IRF24" s="3"/>
      <c r="IRG24" s="3"/>
      <c r="IRH24" s="3"/>
      <c r="IRI24" s="3"/>
      <c r="IRJ24" s="3"/>
      <c r="IRK24" s="3"/>
      <c r="IRL24" s="3"/>
      <c r="IRM24" s="3"/>
      <c r="IRN24" s="3"/>
      <c r="IRO24" s="3"/>
      <c r="IRP24" s="3"/>
      <c r="IRQ24" s="3"/>
      <c r="IRR24" s="3"/>
      <c r="IRS24" s="3"/>
      <c r="IRT24" s="3"/>
      <c r="IRU24" s="3"/>
      <c r="IRV24" s="3"/>
      <c r="IRW24" s="3"/>
      <c r="IRX24" s="3"/>
      <c r="IRY24" s="3"/>
      <c r="IRZ24" s="3"/>
      <c r="ISA24" s="3"/>
      <c r="ISB24" s="3"/>
      <c r="ISC24" s="3"/>
      <c r="ISD24" s="3"/>
      <c r="ISE24" s="3"/>
      <c r="ISF24" s="3"/>
      <c r="ISG24" s="3"/>
      <c r="ISH24" s="3"/>
      <c r="ISI24" s="3"/>
      <c r="ISJ24" s="3"/>
      <c r="ISK24" s="3"/>
      <c r="ISL24" s="3"/>
      <c r="ISM24" s="3"/>
      <c r="ISN24" s="3"/>
      <c r="ISO24" s="3"/>
      <c r="ISP24" s="3"/>
      <c r="ISQ24" s="3"/>
      <c r="ISR24" s="3"/>
      <c r="ISS24" s="3"/>
      <c r="IST24" s="3"/>
      <c r="ISU24" s="3"/>
      <c r="ISV24" s="3"/>
      <c r="ISW24" s="3"/>
      <c r="ISX24" s="3"/>
      <c r="ISY24" s="3"/>
      <c r="ISZ24" s="3"/>
      <c r="ITA24" s="3"/>
      <c r="ITB24" s="3"/>
      <c r="ITC24" s="3"/>
      <c r="ITD24" s="3"/>
      <c r="ITE24" s="3"/>
      <c r="ITF24" s="3"/>
      <c r="ITG24" s="3"/>
      <c r="ITH24" s="3"/>
      <c r="ITI24" s="3"/>
      <c r="ITJ24" s="3"/>
      <c r="ITK24" s="3"/>
      <c r="ITL24" s="3"/>
      <c r="ITM24" s="3"/>
      <c r="ITN24" s="3"/>
      <c r="ITO24" s="3"/>
      <c r="ITP24" s="3"/>
      <c r="ITQ24" s="3"/>
      <c r="ITR24" s="3"/>
      <c r="ITS24" s="3"/>
      <c r="ITT24" s="3"/>
      <c r="ITU24" s="3"/>
      <c r="ITV24" s="3"/>
      <c r="ITW24" s="3"/>
      <c r="ITX24" s="3"/>
      <c r="ITY24" s="3"/>
      <c r="ITZ24" s="3"/>
      <c r="IUA24" s="3"/>
      <c r="IUB24" s="3"/>
      <c r="IUC24" s="3"/>
      <c r="IUD24" s="3"/>
      <c r="IUE24" s="3"/>
      <c r="IUF24" s="3"/>
      <c r="IUG24" s="3"/>
      <c r="IUH24" s="3"/>
      <c r="IUI24" s="3"/>
      <c r="IUJ24" s="3"/>
      <c r="IUK24" s="3"/>
      <c r="IUL24" s="3"/>
      <c r="IUM24" s="3"/>
      <c r="IUN24" s="3"/>
      <c r="IUO24" s="3"/>
      <c r="IUP24" s="3"/>
      <c r="IUQ24" s="3"/>
      <c r="IUR24" s="3"/>
      <c r="IUS24" s="3"/>
      <c r="IUT24" s="3"/>
      <c r="IUU24" s="3"/>
      <c r="IUV24" s="3"/>
      <c r="IUW24" s="3"/>
      <c r="IUX24" s="3"/>
      <c r="IUY24" s="3"/>
      <c r="IUZ24" s="3"/>
      <c r="IVA24" s="3"/>
      <c r="IVB24" s="3"/>
      <c r="IVC24" s="3"/>
      <c r="IVD24" s="3"/>
      <c r="IVE24" s="3"/>
      <c r="IVF24" s="3"/>
      <c r="IVG24" s="3"/>
      <c r="IVH24" s="3"/>
      <c r="IVI24" s="3"/>
      <c r="IVJ24" s="3"/>
      <c r="IVK24" s="3"/>
      <c r="IVL24" s="3"/>
      <c r="IVM24" s="3"/>
      <c r="IVN24" s="3"/>
      <c r="IVO24" s="3"/>
      <c r="IVP24" s="3"/>
      <c r="IVQ24" s="3"/>
      <c r="IVR24" s="3"/>
      <c r="IVS24" s="3"/>
      <c r="IVT24" s="3"/>
      <c r="IVU24" s="3"/>
      <c r="IVV24" s="3"/>
      <c r="IVW24" s="3"/>
      <c r="IVX24" s="3"/>
      <c r="IVY24" s="3"/>
      <c r="IVZ24" s="3"/>
      <c r="IWA24" s="3"/>
      <c r="IWB24" s="3"/>
      <c r="IWC24" s="3"/>
      <c r="IWD24" s="3"/>
      <c r="IWE24" s="3"/>
      <c r="IWF24" s="3"/>
      <c r="IWG24" s="3"/>
      <c r="IWH24" s="3"/>
      <c r="IWI24" s="3"/>
      <c r="IWJ24" s="3"/>
      <c r="IWK24" s="3"/>
      <c r="IWL24" s="3"/>
      <c r="IWM24" s="3"/>
      <c r="IWN24" s="3"/>
      <c r="IWO24" s="3"/>
      <c r="IWP24" s="3"/>
      <c r="IWQ24" s="3"/>
      <c r="IWR24" s="3"/>
      <c r="IWS24" s="3"/>
      <c r="IWT24" s="3"/>
      <c r="IWU24" s="3"/>
      <c r="IWV24" s="3"/>
      <c r="IWW24" s="3"/>
      <c r="IWX24" s="3"/>
      <c r="IWY24" s="3"/>
      <c r="IWZ24" s="3"/>
      <c r="IXA24" s="3"/>
      <c r="IXB24" s="3"/>
      <c r="IXC24" s="3"/>
      <c r="IXD24" s="3"/>
      <c r="IXE24" s="3"/>
      <c r="IXF24" s="3"/>
      <c r="IXG24" s="3"/>
      <c r="IXH24" s="3"/>
      <c r="IXI24" s="3"/>
      <c r="IXJ24" s="3"/>
      <c r="IXK24" s="3"/>
      <c r="IXL24" s="3"/>
      <c r="IXM24" s="3"/>
      <c r="IXN24" s="3"/>
      <c r="IXO24" s="3"/>
      <c r="IXP24" s="3"/>
      <c r="IXQ24" s="3"/>
      <c r="IXR24" s="3"/>
      <c r="IXS24" s="3"/>
      <c r="IXT24" s="3"/>
      <c r="IXU24" s="3"/>
      <c r="IXV24" s="3"/>
      <c r="IXW24" s="3"/>
      <c r="IXX24" s="3"/>
      <c r="IXY24" s="3"/>
      <c r="IXZ24" s="3"/>
      <c r="IYA24" s="3"/>
      <c r="IYB24" s="3"/>
      <c r="IYC24" s="3"/>
      <c r="IYD24" s="3"/>
      <c r="IYE24" s="3"/>
      <c r="IYF24" s="3"/>
      <c r="IYG24" s="3"/>
      <c r="IYH24" s="3"/>
      <c r="IYI24" s="3"/>
      <c r="IYJ24" s="3"/>
      <c r="IYK24" s="3"/>
      <c r="IYL24" s="3"/>
      <c r="IYM24" s="3"/>
      <c r="IYN24" s="3"/>
      <c r="IYO24" s="3"/>
      <c r="IYP24" s="3"/>
      <c r="IYQ24" s="3"/>
      <c r="IYR24" s="3"/>
      <c r="IYS24" s="3"/>
      <c r="IYT24" s="3"/>
      <c r="IYU24" s="3"/>
      <c r="IYV24" s="3"/>
      <c r="IYW24" s="3"/>
      <c r="IYX24" s="3"/>
      <c r="IYY24" s="3"/>
      <c r="IYZ24" s="3"/>
      <c r="IZA24" s="3"/>
      <c r="IZB24" s="3"/>
      <c r="IZC24" s="3"/>
      <c r="IZD24" s="3"/>
      <c r="IZE24" s="3"/>
      <c r="IZF24" s="3"/>
      <c r="IZG24" s="3"/>
      <c r="IZH24" s="3"/>
      <c r="IZI24" s="3"/>
      <c r="IZJ24" s="3"/>
      <c r="IZK24" s="3"/>
      <c r="IZL24" s="3"/>
      <c r="IZM24" s="3"/>
      <c r="IZN24" s="3"/>
      <c r="IZO24" s="3"/>
      <c r="IZP24" s="3"/>
      <c r="IZQ24" s="3"/>
      <c r="IZR24" s="3"/>
      <c r="IZS24" s="3"/>
      <c r="IZT24" s="3"/>
      <c r="IZU24" s="3"/>
      <c r="IZV24" s="3"/>
      <c r="IZW24" s="3"/>
      <c r="IZX24" s="3"/>
      <c r="IZY24" s="3"/>
      <c r="IZZ24" s="3"/>
      <c r="JAA24" s="3"/>
      <c r="JAB24" s="3"/>
      <c r="JAC24" s="3"/>
      <c r="JAD24" s="3"/>
      <c r="JAE24" s="3"/>
      <c r="JAF24" s="3"/>
      <c r="JAG24" s="3"/>
      <c r="JAH24" s="3"/>
      <c r="JAI24" s="3"/>
      <c r="JAJ24" s="3"/>
      <c r="JAK24" s="3"/>
      <c r="JAL24" s="3"/>
      <c r="JAM24" s="3"/>
      <c r="JAN24" s="3"/>
      <c r="JAO24" s="3"/>
      <c r="JAP24" s="3"/>
      <c r="JAQ24" s="3"/>
      <c r="JAR24" s="3"/>
      <c r="JAS24" s="3"/>
      <c r="JAT24" s="3"/>
      <c r="JAU24" s="3"/>
      <c r="JAV24" s="3"/>
      <c r="JAW24" s="3"/>
      <c r="JAX24" s="3"/>
      <c r="JAY24" s="3"/>
      <c r="JAZ24" s="3"/>
      <c r="JBA24" s="3"/>
      <c r="JBB24" s="3"/>
      <c r="JBC24" s="3"/>
      <c r="JBD24" s="3"/>
      <c r="JBE24" s="3"/>
      <c r="JBF24" s="3"/>
      <c r="JBG24" s="3"/>
      <c r="JBH24" s="3"/>
      <c r="JBI24" s="3"/>
      <c r="JBJ24" s="3"/>
      <c r="JBK24" s="3"/>
      <c r="JBL24" s="3"/>
      <c r="JBM24" s="3"/>
      <c r="JBN24" s="3"/>
      <c r="JBO24" s="3"/>
      <c r="JBP24" s="3"/>
      <c r="JBQ24" s="3"/>
      <c r="JBR24" s="3"/>
      <c r="JBS24" s="3"/>
      <c r="JBT24" s="3"/>
      <c r="JBU24" s="3"/>
      <c r="JBV24" s="3"/>
      <c r="JBW24" s="3"/>
      <c r="JBX24" s="3"/>
      <c r="JBY24" s="3"/>
      <c r="JBZ24" s="3"/>
      <c r="JCA24" s="3"/>
      <c r="JCB24" s="3"/>
      <c r="JCC24" s="3"/>
      <c r="JCD24" s="3"/>
      <c r="JCE24" s="3"/>
      <c r="JCF24" s="3"/>
      <c r="JCG24" s="3"/>
      <c r="JCH24" s="3"/>
      <c r="JCI24" s="3"/>
      <c r="JCJ24" s="3"/>
      <c r="JCK24" s="3"/>
      <c r="JCL24" s="3"/>
      <c r="JCM24" s="3"/>
      <c r="JCN24" s="3"/>
      <c r="JCO24" s="3"/>
      <c r="JCP24" s="3"/>
      <c r="JCQ24" s="3"/>
      <c r="JCR24" s="3"/>
      <c r="JCS24" s="3"/>
      <c r="JCT24" s="3"/>
      <c r="JCU24" s="3"/>
      <c r="JCV24" s="3"/>
      <c r="JCW24" s="3"/>
      <c r="JCX24" s="3"/>
      <c r="JCY24" s="3"/>
      <c r="JCZ24" s="3"/>
      <c r="JDA24" s="3"/>
      <c r="JDB24" s="3"/>
      <c r="JDC24" s="3"/>
      <c r="JDD24" s="3"/>
      <c r="JDE24" s="3"/>
      <c r="JDF24" s="3"/>
      <c r="JDG24" s="3"/>
      <c r="JDH24" s="3"/>
      <c r="JDI24" s="3"/>
      <c r="JDJ24" s="3"/>
      <c r="JDK24" s="3"/>
      <c r="JDL24" s="3"/>
      <c r="JDM24" s="3"/>
      <c r="JDN24" s="3"/>
      <c r="JDO24" s="3"/>
      <c r="JDP24" s="3"/>
      <c r="JDQ24" s="3"/>
      <c r="JDR24" s="3"/>
      <c r="JDS24" s="3"/>
      <c r="JDT24" s="3"/>
      <c r="JDU24" s="3"/>
      <c r="JDV24" s="3"/>
      <c r="JDW24" s="3"/>
      <c r="JDX24" s="3"/>
      <c r="JDY24" s="3"/>
      <c r="JDZ24" s="3"/>
      <c r="JEA24" s="3"/>
      <c r="JEB24" s="3"/>
      <c r="JEC24" s="3"/>
      <c r="JED24" s="3"/>
      <c r="JEE24" s="3"/>
      <c r="JEF24" s="3"/>
      <c r="JEG24" s="3"/>
      <c r="JEH24" s="3"/>
      <c r="JEI24" s="3"/>
      <c r="JEJ24" s="3"/>
      <c r="JEK24" s="3"/>
      <c r="JEL24" s="3"/>
      <c r="JEM24" s="3"/>
      <c r="JEN24" s="3"/>
      <c r="JEO24" s="3"/>
      <c r="JEP24" s="3"/>
      <c r="JEQ24" s="3"/>
      <c r="JER24" s="3"/>
      <c r="JES24" s="3"/>
      <c r="JET24" s="3"/>
      <c r="JEU24" s="3"/>
      <c r="JEV24" s="3"/>
      <c r="JEW24" s="3"/>
      <c r="JEX24" s="3"/>
      <c r="JEY24" s="3"/>
      <c r="JEZ24" s="3"/>
      <c r="JFA24" s="3"/>
      <c r="JFB24" s="3"/>
      <c r="JFC24" s="3"/>
      <c r="JFD24" s="3"/>
      <c r="JFE24" s="3"/>
      <c r="JFF24" s="3"/>
      <c r="JFG24" s="3"/>
      <c r="JFH24" s="3"/>
      <c r="JFI24" s="3"/>
      <c r="JFJ24" s="3"/>
      <c r="JFK24" s="3"/>
      <c r="JFL24" s="3"/>
      <c r="JFM24" s="3"/>
      <c r="JFN24" s="3"/>
      <c r="JFO24" s="3"/>
      <c r="JFP24" s="3"/>
      <c r="JFQ24" s="3"/>
      <c r="JFR24" s="3"/>
      <c r="JFS24" s="3"/>
      <c r="JFT24" s="3"/>
      <c r="JFU24" s="3"/>
      <c r="JFV24" s="3"/>
      <c r="JFW24" s="3"/>
      <c r="JFX24" s="3"/>
      <c r="JFY24" s="3"/>
      <c r="JFZ24" s="3"/>
      <c r="JGA24" s="3"/>
      <c r="JGB24" s="3"/>
      <c r="JGC24" s="3"/>
      <c r="JGD24" s="3"/>
      <c r="JGE24" s="3"/>
      <c r="JGF24" s="3"/>
      <c r="JGG24" s="3"/>
      <c r="JGH24" s="3"/>
      <c r="JGI24" s="3"/>
      <c r="JGJ24" s="3"/>
      <c r="JGK24" s="3"/>
      <c r="JGL24" s="3"/>
      <c r="JGM24" s="3"/>
      <c r="JGN24" s="3"/>
      <c r="JGO24" s="3"/>
      <c r="JGP24" s="3"/>
      <c r="JGQ24" s="3"/>
      <c r="JGR24" s="3"/>
      <c r="JGS24" s="3"/>
      <c r="JGT24" s="3"/>
      <c r="JGU24" s="3"/>
      <c r="JGV24" s="3"/>
      <c r="JGW24" s="3"/>
      <c r="JGX24" s="3"/>
      <c r="JGY24" s="3"/>
      <c r="JGZ24" s="3"/>
      <c r="JHA24" s="3"/>
      <c r="JHB24" s="3"/>
      <c r="JHC24" s="3"/>
      <c r="JHD24" s="3"/>
      <c r="JHE24" s="3"/>
      <c r="JHF24" s="3"/>
      <c r="JHG24" s="3"/>
      <c r="JHH24" s="3"/>
      <c r="JHI24" s="3"/>
      <c r="JHJ24" s="3"/>
      <c r="JHK24" s="3"/>
      <c r="JHL24" s="3"/>
      <c r="JHM24" s="3"/>
      <c r="JHN24" s="3"/>
      <c r="JHO24" s="3"/>
      <c r="JHP24" s="3"/>
      <c r="JHQ24" s="3"/>
      <c r="JHR24" s="3"/>
      <c r="JHS24" s="3"/>
      <c r="JHT24" s="3"/>
      <c r="JHU24" s="3"/>
      <c r="JHV24" s="3"/>
      <c r="JHW24" s="3"/>
      <c r="JHX24" s="3"/>
      <c r="JHY24" s="3"/>
      <c r="JHZ24" s="3"/>
      <c r="JIA24" s="3"/>
      <c r="JIB24" s="3"/>
      <c r="JIC24" s="3"/>
      <c r="JID24" s="3"/>
      <c r="JIE24" s="3"/>
      <c r="JIF24" s="3"/>
      <c r="JIG24" s="3"/>
      <c r="JIH24" s="3"/>
      <c r="JII24" s="3"/>
      <c r="JIJ24" s="3"/>
      <c r="JIK24" s="3"/>
      <c r="JIL24" s="3"/>
      <c r="JIM24" s="3"/>
      <c r="JIN24" s="3"/>
      <c r="JIO24" s="3"/>
      <c r="JIP24" s="3"/>
      <c r="JIQ24" s="3"/>
      <c r="JIR24" s="3"/>
      <c r="JIS24" s="3"/>
      <c r="JIT24" s="3"/>
      <c r="JIU24" s="3"/>
      <c r="JIV24" s="3"/>
      <c r="JIW24" s="3"/>
      <c r="JIX24" s="3"/>
      <c r="JIY24" s="3"/>
      <c r="JIZ24" s="3"/>
      <c r="JJA24" s="3"/>
      <c r="JJB24" s="3"/>
      <c r="JJC24" s="3"/>
      <c r="JJD24" s="3"/>
      <c r="JJE24" s="3"/>
      <c r="JJF24" s="3"/>
      <c r="JJG24" s="3"/>
      <c r="JJH24" s="3"/>
      <c r="JJI24" s="3"/>
      <c r="JJJ24" s="3"/>
      <c r="JJK24" s="3"/>
      <c r="JJL24" s="3"/>
      <c r="JJM24" s="3"/>
      <c r="JJN24" s="3"/>
      <c r="JJO24" s="3"/>
      <c r="JJP24" s="3"/>
      <c r="JJQ24" s="3"/>
      <c r="JJR24" s="3"/>
      <c r="JJS24" s="3"/>
      <c r="JJT24" s="3"/>
      <c r="JJU24" s="3"/>
      <c r="JJV24" s="3"/>
      <c r="JJW24" s="3"/>
      <c r="JJX24" s="3"/>
      <c r="JJY24" s="3"/>
      <c r="JJZ24" s="3"/>
      <c r="JKA24" s="3"/>
      <c r="JKB24" s="3"/>
      <c r="JKC24" s="3"/>
      <c r="JKD24" s="3"/>
      <c r="JKE24" s="3"/>
      <c r="JKF24" s="3"/>
      <c r="JKG24" s="3"/>
      <c r="JKH24" s="3"/>
      <c r="JKI24" s="3"/>
      <c r="JKJ24" s="3"/>
      <c r="JKK24" s="3"/>
      <c r="JKL24" s="3"/>
      <c r="JKM24" s="3"/>
      <c r="JKN24" s="3"/>
      <c r="JKO24" s="3"/>
      <c r="JKP24" s="3"/>
      <c r="JKQ24" s="3"/>
      <c r="JKR24" s="3"/>
      <c r="JKS24" s="3"/>
      <c r="JKT24" s="3"/>
      <c r="JKU24" s="3"/>
      <c r="JKV24" s="3"/>
      <c r="JKW24" s="3"/>
      <c r="JKX24" s="3"/>
      <c r="JKY24" s="3"/>
      <c r="JKZ24" s="3"/>
      <c r="JLA24" s="3"/>
      <c r="JLB24" s="3"/>
      <c r="JLC24" s="3"/>
      <c r="JLD24" s="3"/>
      <c r="JLE24" s="3"/>
      <c r="JLF24" s="3"/>
      <c r="JLG24" s="3"/>
      <c r="JLH24" s="3"/>
      <c r="JLI24" s="3"/>
      <c r="JLJ24" s="3"/>
      <c r="JLK24" s="3"/>
      <c r="JLL24" s="3"/>
      <c r="JLM24" s="3"/>
      <c r="JLN24" s="3"/>
      <c r="JLO24" s="3"/>
      <c r="JLP24" s="3"/>
      <c r="JLQ24" s="3"/>
      <c r="JLR24" s="3"/>
      <c r="JLS24" s="3"/>
      <c r="JLT24" s="3"/>
      <c r="JLU24" s="3"/>
      <c r="JLV24" s="3"/>
      <c r="JLW24" s="3"/>
      <c r="JLX24" s="3"/>
      <c r="JLY24" s="3"/>
      <c r="JLZ24" s="3"/>
      <c r="JMA24" s="3"/>
      <c r="JMB24" s="3"/>
      <c r="JMC24" s="3"/>
      <c r="JMD24" s="3"/>
      <c r="JME24" s="3"/>
      <c r="JMF24" s="3"/>
      <c r="JMG24" s="3"/>
      <c r="JMH24" s="3"/>
      <c r="JMI24" s="3"/>
      <c r="JMJ24" s="3"/>
      <c r="JMK24" s="3"/>
      <c r="JML24" s="3"/>
      <c r="JMM24" s="3"/>
      <c r="JMN24" s="3"/>
      <c r="JMO24" s="3"/>
      <c r="JMP24" s="3"/>
      <c r="JMQ24" s="3"/>
      <c r="JMR24" s="3"/>
      <c r="JMS24" s="3"/>
      <c r="JMT24" s="3"/>
      <c r="JMU24" s="3"/>
      <c r="JMV24" s="3"/>
      <c r="JMW24" s="3"/>
      <c r="JMX24" s="3"/>
      <c r="JMY24" s="3"/>
      <c r="JMZ24" s="3"/>
      <c r="JNA24" s="3"/>
      <c r="JNB24" s="3"/>
      <c r="JNC24" s="3"/>
      <c r="JND24" s="3"/>
      <c r="JNE24" s="3"/>
      <c r="JNF24" s="3"/>
      <c r="JNG24" s="3"/>
      <c r="JNH24" s="3"/>
      <c r="JNI24" s="3"/>
      <c r="JNJ24" s="3"/>
      <c r="JNK24" s="3"/>
      <c r="JNL24" s="3"/>
      <c r="JNM24" s="3"/>
      <c r="JNN24" s="3"/>
      <c r="JNO24" s="3"/>
      <c r="JNP24" s="3"/>
      <c r="JNQ24" s="3"/>
      <c r="JNR24" s="3"/>
      <c r="JNS24" s="3"/>
      <c r="JNT24" s="3"/>
      <c r="JNU24" s="3"/>
      <c r="JNV24" s="3"/>
      <c r="JNW24" s="3"/>
      <c r="JNX24" s="3"/>
      <c r="JNY24" s="3"/>
      <c r="JNZ24" s="3"/>
      <c r="JOA24" s="3"/>
      <c r="JOB24" s="3"/>
      <c r="JOC24" s="3"/>
      <c r="JOD24" s="3"/>
      <c r="JOE24" s="3"/>
      <c r="JOF24" s="3"/>
      <c r="JOG24" s="3"/>
      <c r="JOH24" s="3"/>
      <c r="JOI24" s="3"/>
      <c r="JOJ24" s="3"/>
      <c r="JOK24" s="3"/>
      <c r="JOL24" s="3"/>
      <c r="JOM24" s="3"/>
      <c r="JON24" s="3"/>
      <c r="JOO24" s="3"/>
      <c r="JOP24" s="3"/>
      <c r="JOQ24" s="3"/>
      <c r="JOR24" s="3"/>
      <c r="JOS24" s="3"/>
      <c r="JOT24" s="3"/>
      <c r="JOU24" s="3"/>
      <c r="JOV24" s="3"/>
      <c r="JOW24" s="3"/>
      <c r="JOX24" s="3"/>
      <c r="JOY24" s="3"/>
      <c r="JOZ24" s="3"/>
      <c r="JPA24" s="3"/>
      <c r="JPB24" s="3"/>
      <c r="JPC24" s="3"/>
      <c r="JPD24" s="3"/>
      <c r="JPE24" s="3"/>
      <c r="JPF24" s="3"/>
      <c r="JPG24" s="3"/>
      <c r="JPH24" s="3"/>
      <c r="JPI24" s="3"/>
      <c r="JPJ24" s="3"/>
      <c r="JPK24" s="3"/>
      <c r="JPL24" s="3"/>
      <c r="JPM24" s="3"/>
      <c r="JPN24" s="3"/>
      <c r="JPO24" s="3"/>
      <c r="JPP24" s="3"/>
      <c r="JPQ24" s="3"/>
      <c r="JPR24" s="3"/>
      <c r="JPS24" s="3"/>
      <c r="JPT24" s="3"/>
      <c r="JPU24" s="3"/>
      <c r="JPV24" s="3"/>
      <c r="JPW24" s="3"/>
      <c r="JPX24" s="3"/>
      <c r="JPY24" s="3"/>
      <c r="JPZ24" s="3"/>
      <c r="JQA24" s="3"/>
      <c r="JQB24" s="3"/>
      <c r="JQC24" s="3"/>
      <c r="JQD24" s="3"/>
      <c r="JQE24" s="3"/>
      <c r="JQF24" s="3"/>
      <c r="JQG24" s="3"/>
      <c r="JQH24" s="3"/>
      <c r="JQI24" s="3"/>
      <c r="JQJ24" s="3"/>
      <c r="JQK24" s="3"/>
      <c r="JQL24" s="3"/>
      <c r="JQM24" s="3"/>
      <c r="JQN24" s="3"/>
      <c r="JQO24" s="3"/>
      <c r="JQP24" s="3"/>
      <c r="JQQ24" s="3"/>
      <c r="JQR24" s="3"/>
      <c r="JQS24" s="3"/>
      <c r="JQT24" s="3"/>
      <c r="JQU24" s="3"/>
      <c r="JQV24" s="3"/>
      <c r="JQW24" s="3"/>
      <c r="JQX24" s="3"/>
      <c r="JQY24" s="3"/>
      <c r="JQZ24" s="3"/>
      <c r="JRA24" s="3"/>
      <c r="JRB24" s="3"/>
      <c r="JRC24" s="3"/>
      <c r="JRD24" s="3"/>
      <c r="JRE24" s="3"/>
      <c r="JRF24" s="3"/>
      <c r="JRG24" s="3"/>
      <c r="JRH24" s="3"/>
      <c r="JRI24" s="3"/>
      <c r="JRJ24" s="3"/>
      <c r="JRK24" s="3"/>
      <c r="JRL24" s="3"/>
      <c r="JRM24" s="3"/>
      <c r="JRN24" s="3"/>
      <c r="JRO24" s="3"/>
      <c r="JRP24" s="3"/>
      <c r="JRQ24" s="3"/>
      <c r="JRR24" s="3"/>
      <c r="JRS24" s="3"/>
      <c r="JRT24" s="3"/>
      <c r="JRU24" s="3"/>
      <c r="JRV24" s="3"/>
      <c r="JRW24" s="3"/>
      <c r="JRX24" s="3"/>
      <c r="JRY24" s="3"/>
      <c r="JRZ24" s="3"/>
      <c r="JSA24" s="3"/>
      <c r="JSB24" s="3"/>
      <c r="JSC24" s="3"/>
      <c r="JSD24" s="3"/>
      <c r="JSE24" s="3"/>
      <c r="JSF24" s="3"/>
      <c r="JSG24" s="3"/>
      <c r="JSH24" s="3"/>
      <c r="JSI24" s="3"/>
      <c r="JSJ24" s="3"/>
      <c r="JSK24" s="3"/>
      <c r="JSL24" s="3"/>
      <c r="JSM24" s="3"/>
      <c r="JSN24" s="3"/>
      <c r="JSO24" s="3"/>
      <c r="JSP24" s="3"/>
      <c r="JSQ24" s="3"/>
      <c r="JSR24" s="3"/>
      <c r="JSS24" s="3"/>
      <c r="JST24" s="3"/>
      <c r="JSU24" s="3"/>
      <c r="JSV24" s="3"/>
      <c r="JSW24" s="3"/>
      <c r="JSX24" s="3"/>
      <c r="JSY24" s="3"/>
      <c r="JSZ24" s="3"/>
      <c r="JTA24" s="3"/>
      <c r="JTB24" s="3"/>
      <c r="JTC24" s="3"/>
      <c r="JTD24" s="3"/>
      <c r="JTE24" s="3"/>
      <c r="JTF24" s="3"/>
      <c r="JTG24" s="3"/>
      <c r="JTH24" s="3"/>
      <c r="JTI24" s="3"/>
      <c r="JTJ24" s="3"/>
      <c r="JTK24" s="3"/>
      <c r="JTL24" s="3"/>
      <c r="JTM24" s="3"/>
      <c r="JTN24" s="3"/>
      <c r="JTO24" s="3"/>
      <c r="JTP24" s="3"/>
      <c r="JTQ24" s="3"/>
      <c r="JTR24" s="3"/>
      <c r="JTS24" s="3"/>
      <c r="JTT24" s="3"/>
      <c r="JTU24" s="3"/>
      <c r="JTV24" s="3"/>
      <c r="JTW24" s="3"/>
      <c r="JTX24" s="3"/>
      <c r="JTY24" s="3"/>
      <c r="JTZ24" s="3"/>
      <c r="JUA24" s="3"/>
      <c r="JUB24" s="3"/>
      <c r="JUC24" s="3"/>
      <c r="JUD24" s="3"/>
      <c r="JUE24" s="3"/>
      <c r="JUF24" s="3"/>
      <c r="JUG24" s="3"/>
      <c r="JUH24" s="3"/>
      <c r="JUI24" s="3"/>
      <c r="JUJ24" s="3"/>
      <c r="JUK24" s="3"/>
      <c r="JUL24" s="3"/>
      <c r="JUM24" s="3"/>
      <c r="JUN24" s="3"/>
      <c r="JUO24" s="3"/>
      <c r="JUP24" s="3"/>
      <c r="JUQ24" s="3"/>
      <c r="JUR24" s="3"/>
      <c r="JUS24" s="3"/>
      <c r="JUT24" s="3"/>
      <c r="JUU24" s="3"/>
      <c r="JUV24" s="3"/>
      <c r="JUW24" s="3"/>
      <c r="JUX24" s="3"/>
      <c r="JUY24" s="3"/>
      <c r="JUZ24" s="3"/>
      <c r="JVA24" s="3"/>
      <c r="JVB24" s="3"/>
      <c r="JVC24" s="3"/>
      <c r="JVD24" s="3"/>
      <c r="JVE24" s="3"/>
      <c r="JVF24" s="3"/>
      <c r="JVG24" s="3"/>
      <c r="JVH24" s="3"/>
      <c r="JVI24" s="3"/>
      <c r="JVJ24" s="3"/>
      <c r="JVK24" s="3"/>
      <c r="JVL24" s="3"/>
      <c r="JVM24" s="3"/>
      <c r="JVN24" s="3"/>
      <c r="JVO24" s="3"/>
      <c r="JVP24" s="3"/>
      <c r="JVQ24" s="3"/>
      <c r="JVR24" s="3"/>
      <c r="JVS24" s="3"/>
      <c r="JVT24" s="3"/>
      <c r="JVU24" s="3"/>
      <c r="JVV24" s="3"/>
      <c r="JVW24" s="3"/>
      <c r="JVX24" s="3"/>
      <c r="JVY24" s="3"/>
      <c r="JVZ24" s="3"/>
      <c r="JWA24" s="3"/>
      <c r="JWB24" s="3"/>
      <c r="JWC24" s="3"/>
      <c r="JWD24" s="3"/>
      <c r="JWE24" s="3"/>
      <c r="JWF24" s="3"/>
      <c r="JWG24" s="3"/>
      <c r="JWH24" s="3"/>
      <c r="JWI24" s="3"/>
      <c r="JWJ24" s="3"/>
      <c r="JWK24" s="3"/>
      <c r="JWL24" s="3"/>
      <c r="JWM24" s="3"/>
      <c r="JWN24" s="3"/>
      <c r="JWO24" s="3"/>
      <c r="JWP24" s="3"/>
      <c r="JWQ24" s="3"/>
      <c r="JWR24" s="3"/>
      <c r="JWS24" s="3"/>
      <c r="JWT24" s="3"/>
      <c r="JWU24" s="3"/>
      <c r="JWV24" s="3"/>
      <c r="JWW24" s="3"/>
      <c r="JWX24" s="3"/>
      <c r="JWY24" s="3"/>
      <c r="JWZ24" s="3"/>
      <c r="JXA24" s="3"/>
      <c r="JXB24" s="3"/>
      <c r="JXC24" s="3"/>
      <c r="JXD24" s="3"/>
      <c r="JXE24" s="3"/>
      <c r="JXF24" s="3"/>
      <c r="JXG24" s="3"/>
      <c r="JXH24" s="3"/>
      <c r="JXI24" s="3"/>
      <c r="JXJ24" s="3"/>
      <c r="JXK24" s="3"/>
      <c r="JXL24" s="3"/>
      <c r="JXM24" s="3"/>
      <c r="JXN24" s="3"/>
      <c r="JXO24" s="3"/>
      <c r="JXP24" s="3"/>
      <c r="JXQ24" s="3"/>
      <c r="JXR24" s="3"/>
      <c r="JXS24" s="3"/>
      <c r="JXT24" s="3"/>
      <c r="JXU24" s="3"/>
      <c r="JXV24" s="3"/>
      <c r="JXW24" s="3"/>
      <c r="JXX24" s="3"/>
      <c r="JXY24" s="3"/>
      <c r="JXZ24" s="3"/>
      <c r="JYA24" s="3"/>
      <c r="JYB24" s="3"/>
      <c r="JYC24" s="3"/>
      <c r="JYD24" s="3"/>
      <c r="JYE24" s="3"/>
      <c r="JYF24" s="3"/>
      <c r="JYG24" s="3"/>
      <c r="JYH24" s="3"/>
      <c r="JYI24" s="3"/>
      <c r="JYJ24" s="3"/>
      <c r="JYK24" s="3"/>
      <c r="JYL24" s="3"/>
      <c r="JYM24" s="3"/>
      <c r="JYN24" s="3"/>
      <c r="JYO24" s="3"/>
      <c r="JYP24" s="3"/>
      <c r="JYQ24" s="3"/>
      <c r="JYR24" s="3"/>
      <c r="JYS24" s="3"/>
      <c r="JYT24" s="3"/>
      <c r="JYU24" s="3"/>
      <c r="JYV24" s="3"/>
      <c r="JYW24" s="3"/>
      <c r="JYX24" s="3"/>
      <c r="JYY24" s="3"/>
      <c r="JYZ24" s="3"/>
      <c r="JZA24" s="3"/>
      <c r="JZB24" s="3"/>
      <c r="JZC24" s="3"/>
      <c r="JZD24" s="3"/>
      <c r="JZE24" s="3"/>
      <c r="JZF24" s="3"/>
      <c r="JZG24" s="3"/>
      <c r="JZH24" s="3"/>
      <c r="JZI24" s="3"/>
      <c r="JZJ24" s="3"/>
      <c r="JZK24" s="3"/>
      <c r="JZL24" s="3"/>
      <c r="JZM24" s="3"/>
      <c r="JZN24" s="3"/>
      <c r="JZO24" s="3"/>
      <c r="JZP24" s="3"/>
      <c r="JZQ24" s="3"/>
      <c r="JZR24" s="3"/>
      <c r="JZS24" s="3"/>
      <c r="JZT24" s="3"/>
      <c r="JZU24" s="3"/>
      <c r="JZV24" s="3"/>
      <c r="JZW24" s="3"/>
      <c r="JZX24" s="3"/>
      <c r="JZY24" s="3"/>
      <c r="JZZ24" s="3"/>
      <c r="KAA24" s="3"/>
      <c r="KAB24" s="3"/>
      <c r="KAC24" s="3"/>
      <c r="KAD24" s="3"/>
      <c r="KAE24" s="3"/>
      <c r="KAF24" s="3"/>
      <c r="KAG24" s="3"/>
      <c r="KAH24" s="3"/>
      <c r="KAI24" s="3"/>
      <c r="KAJ24" s="3"/>
      <c r="KAK24" s="3"/>
      <c r="KAL24" s="3"/>
      <c r="KAM24" s="3"/>
      <c r="KAN24" s="3"/>
      <c r="KAO24" s="3"/>
      <c r="KAP24" s="3"/>
      <c r="KAQ24" s="3"/>
      <c r="KAR24" s="3"/>
      <c r="KAS24" s="3"/>
      <c r="KAT24" s="3"/>
      <c r="KAU24" s="3"/>
      <c r="KAV24" s="3"/>
      <c r="KAW24" s="3"/>
      <c r="KAX24" s="3"/>
      <c r="KAY24" s="3"/>
      <c r="KAZ24" s="3"/>
      <c r="KBA24" s="3"/>
      <c r="KBB24" s="3"/>
      <c r="KBC24" s="3"/>
      <c r="KBD24" s="3"/>
      <c r="KBE24" s="3"/>
      <c r="KBF24" s="3"/>
      <c r="KBG24" s="3"/>
      <c r="KBH24" s="3"/>
      <c r="KBI24" s="3"/>
      <c r="KBJ24" s="3"/>
      <c r="KBK24" s="3"/>
      <c r="KBL24" s="3"/>
      <c r="KBM24" s="3"/>
      <c r="KBN24" s="3"/>
      <c r="KBO24" s="3"/>
      <c r="KBP24" s="3"/>
      <c r="KBQ24" s="3"/>
      <c r="KBR24" s="3"/>
      <c r="KBS24" s="3"/>
      <c r="KBT24" s="3"/>
      <c r="KBU24" s="3"/>
      <c r="KBV24" s="3"/>
      <c r="KBW24" s="3"/>
      <c r="KBX24" s="3"/>
      <c r="KBY24" s="3"/>
      <c r="KBZ24" s="3"/>
      <c r="KCA24" s="3"/>
      <c r="KCB24" s="3"/>
      <c r="KCC24" s="3"/>
      <c r="KCD24" s="3"/>
      <c r="KCE24" s="3"/>
      <c r="KCF24" s="3"/>
      <c r="KCG24" s="3"/>
      <c r="KCH24" s="3"/>
      <c r="KCI24" s="3"/>
      <c r="KCJ24" s="3"/>
      <c r="KCK24" s="3"/>
      <c r="KCL24" s="3"/>
      <c r="KCM24" s="3"/>
      <c r="KCN24" s="3"/>
      <c r="KCO24" s="3"/>
      <c r="KCP24" s="3"/>
      <c r="KCQ24" s="3"/>
      <c r="KCR24" s="3"/>
      <c r="KCS24" s="3"/>
      <c r="KCT24" s="3"/>
      <c r="KCU24" s="3"/>
      <c r="KCV24" s="3"/>
      <c r="KCW24" s="3"/>
      <c r="KCX24" s="3"/>
      <c r="KCY24" s="3"/>
      <c r="KCZ24" s="3"/>
      <c r="KDA24" s="3"/>
      <c r="KDB24" s="3"/>
      <c r="KDC24" s="3"/>
      <c r="KDD24" s="3"/>
      <c r="KDE24" s="3"/>
      <c r="KDF24" s="3"/>
      <c r="KDG24" s="3"/>
      <c r="KDH24" s="3"/>
      <c r="KDI24" s="3"/>
      <c r="KDJ24" s="3"/>
      <c r="KDK24" s="3"/>
      <c r="KDL24" s="3"/>
      <c r="KDM24" s="3"/>
      <c r="KDN24" s="3"/>
      <c r="KDO24" s="3"/>
      <c r="KDP24" s="3"/>
      <c r="KDQ24" s="3"/>
      <c r="KDR24" s="3"/>
      <c r="KDS24" s="3"/>
      <c r="KDT24" s="3"/>
      <c r="KDU24" s="3"/>
      <c r="KDV24" s="3"/>
      <c r="KDW24" s="3"/>
      <c r="KDX24" s="3"/>
      <c r="KDY24" s="3"/>
      <c r="KDZ24" s="3"/>
      <c r="KEA24" s="3"/>
      <c r="KEB24" s="3"/>
      <c r="KEC24" s="3"/>
      <c r="KED24" s="3"/>
      <c r="KEE24" s="3"/>
      <c r="KEF24" s="3"/>
      <c r="KEG24" s="3"/>
      <c r="KEH24" s="3"/>
      <c r="KEI24" s="3"/>
      <c r="KEJ24" s="3"/>
      <c r="KEK24" s="3"/>
      <c r="KEL24" s="3"/>
      <c r="KEM24" s="3"/>
      <c r="KEN24" s="3"/>
      <c r="KEO24" s="3"/>
      <c r="KEP24" s="3"/>
      <c r="KEQ24" s="3"/>
      <c r="KER24" s="3"/>
      <c r="KES24" s="3"/>
      <c r="KET24" s="3"/>
      <c r="KEU24" s="3"/>
      <c r="KEV24" s="3"/>
      <c r="KEW24" s="3"/>
      <c r="KEX24" s="3"/>
      <c r="KEY24" s="3"/>
      <c r="KEZ24" s="3"/>
      <c r="KFA24" s="3"/>
      <c r="KFB24" s="3"/>
      <c r="KFC24" s="3"/>
      <c r="KFD24" s="3"/>
      <c r="KFE24" s="3"/>
      <c r="KFF24" s="3"/>
      <c r="KFG24" s="3"/>
      <c r="KFH24" s="3"/>
      <c r="KFI24" s="3"/>
      <c r="KFJ24" s="3"/>
      <c r="KFK24" s="3"/>
      <c r="KFL24" s="3"/>
      <c r="KFM24" s="3"/>
      <c r="KFN24" s="3"/>
      <c r="KFO24" s="3"/>
      <c r="KFP24" s="3"/>
      <c r="KFQ24" s="3"/>
      <c r="KFR24" s="3"/>
      <c r="KFS24" s="3"/>
      <c r="KFT24" s="3"/>
      <c r="KFU24" s="3"/>
      <c r="KFV24" s="3"/>
      <c r="KFW24" s="3"/>
      <c r="KFX24" s="3"/>
      <c r="KFY24" s="3"/>
      <c r="KFZ24" s="3"/>
      <c r="KGA24" s="3"/>
      <c r="KGB24" s="3"/>
      <c r="KGC24" s="3"/>
      <c r="KGD24" s="3"/>
      <c r="KGE24" s="3"/>
      <c r="KGF24" s="3"/>
      <c r="KGG24" s="3"/>
      <c r="KGH24" s="3"/>
      <c r="KGI24" s="3"/>
      <c r="KGJ24" s="3"/>
      <c r="KGK24" s="3"/>
      <c r="KGL24" s="3"/>
      <c r="KGM24" s="3"/>
      <c r="KGN24" s="3"/>
      <c r="KGO24" s="3"/>
      <c r="KGP24" s="3"/>
      <c r="KGQ24" s="3"/>
      <c r="KGR24" s="3"/>
      <c r="KGS24" s="3"/>
      <c r="KGT24" s="3"/>
      <c r="KGU24" s="3"/>
      <c r="KGV24" s="3"/>
      <c r="KGW24" s="3"/>
      <c r="KGX24" s="3"/>
      <c r="KGY24" s="3"/>
      <c r="KGZ24" s="3"/>
      <c r="KHA24" s="3"/>
      <c r="KHB24" s="3"/>
      <c r="KHC24" s="3"/>
      <c r="KHD24" s="3"/>
      <c r="KHE24" s="3"/>
      <c r="KHF24" s="3"/>
      <c r="KHG24" s="3"/>
      <c r="KHH24" s="3"/>
      <c r="KHI24" s="3"/>
      <c r="KHJ24" s="3"/>
      <c r="KHK24" s="3"/>
      <c r="KHL24" s="3"/>
      <c r="KHM24" s="3"/>
      <c r="KHN24" s="3"/>
      <c r="KHO24" s="3"/>
      <c r="KHP24" s="3"/>
      <c r="KHQ24" s="3"/>
      <c r="KHR24" s="3"/>
      <c r="KHS24" s="3"/>
      <c r="KHT24" s="3"/>
      <c r="KHU24" s="3"/>
      <c r="KHV24" s="3"/>
      <c r="KHW24" s="3"/>
      <c r="KHX24" s="3"/>
      <c r="KHY24" s="3"/>
      <c r="KHZ24" s="3"/>
      <c r="KIA24" s="3"/>
      <c r="KIB24" s="3"/>
      <c r="KIC24" s="3"/>
      <c r="KID24" s="3"/>
      <c r="KIE24" s="3"/>
      <c r="KIF24" s="3"/>
      <c r="KIG24" s="3"/>
      <c r="KIH24" s="3"/>
      <c r="KII24" s="3"/>
      <c r="KIJ24" s="3"/>
      <c r="KIK24" s="3"/>
      <c r="KIL24" s="3"/>
      <c r="KIM24" s="3"/>
      <c r="KIN24" s="3"/>
      <c r="KIO24" s="3"/>
      <c r="KIP24" s="3"/>
      <c r="KIQ24" s="3"/>
      <c r="KIR24" s="3"/>
      <c r="KIS24" s="3"/>
      <c r="KIT24" s="3"/>
      <c r="KIU24" s="3"/>
      <c r="KIV24" s="3"/>
      <c r="KIW24" s="3"/>
      <c r="KIX24" s="3"/>
      <c r="KIY24" s="3"/>
      <c r="KIZ24" s="3"/>
      <c r="KJA24" s="3"/>
      <c r="KJB24" s="3"/>
      <c r="KJC24" s="3"/>
      <c r="KJD24" s="3"/>
      <c r="KJE24" s="3"/>
      <c r="KJF24" s="3"/>
      <c r="KJG24" s="3"/>
      <c r="KJH24" s="3"/>
      <c r="KJI24" s="3"/>
      <c r="KJJ24" s="3"/>
      <c r="KJK24" s="3"/>
      <c r="KJL24" s="3"/>
      <c r="KJM24" s="3"/>
      <c r="KJN24" s="3"/>
      <c r="KJO24" s="3"/>
      <c r="KJP24" s="3"/>
      <c r="KJQ24" s="3"/>
      <c r="KJR24" s="3"/>
      <c r="KJS24" s="3"/>
      <c r="KJT24" s="3"/>
      <c r="KJU24" s="3"/>
      <c r="KJV24" s="3"/>
      <c r="KJW24" s="3"/>
      <c r="KJX24" s="3"/>
      <c r="KJY24" s="3"/>
      <c r="KJZ24" s="3"/>
      <c r="KKA24" s="3"/>
      <c r="KKB24" s="3"/>
      <c r="KKC24" s="3"/>
      <c r="KKD24" s="3"/>
      <c r="KKE24" s="3"/>
      <c r="KKF24" s="3"/>
      <c r="KKG24" s="3"/>
      <c r="KKH24" s="3"/>
      <c r="KKI24" s="3"/>
      <c r="KKJ24" s="3"/>
      <c r="KKK24" s="3"/>
      <c r="KKL24" s="3"/>
      <c r="KKM24" s="3"/>
      <c r="KKN24" s="3"/>
      <c r="KKO24" s="3"/>
      <c r="KKP24" s="3"/>
      <c r="KKQ24" s="3"/>
      <c r="KKR24" s="3"/>
      <c r="KKS24" s="3"/>
      <c r="KKT24" s="3"/>
      <c r="KKU24" s="3"/>
      <c r="KKV24" s="3"/>
      <c r="KKW24" s="3"/>
      <c r="KKX24" s="3"/>
      <c r="KKY24" s="3"/>
      <c r="KKZ24" s="3"/>
      <c r="KLA24" s="3"/>
      <c r="KLB24" s="3"/>
      <c r="KLC24" s="3"/>
      <c r="KLD24" s="3"/>
      <c r="KLE24" s="3"/>
      <c r="KLF24" s="3"/>
      <c r="KLG24" s="3"/>
      <c r="KLH24" s="3"/>
      <c r="KLI24" s="3"/>
      <c r="KLJ24" s="3"/>
      <c r="KLK24" s="3"/>
      <c r="KLL24" s="3"/>
      <c r="KLM24" s="3"/>
      <c r="KLN24" s="3"/>
      <c r="KLO24" s="3"/>
      <c r="KLP24" s="3"/>
      <c r="KLQ24" s="3"/>
      <c r="KLR24" s="3"/>
      <c r="KLS24" s="3"/>
      <c r="KLT24" s="3"/>
      <c r="KLU24" s="3"/>
      <c r="KLV24" s="3"/>
      <c r="KLW24" s="3"/>
      <c r="KLX24" s="3"/>
      <c r="KLY24" s="3"/>
      <c r="KLZ24" s="3"/>
      <c r="KMA24" s="3"/>
      <c r="KMB24" s="3"/>
      <c r="KMC24" s="3"/>
      <c r="KMD24" s="3"/>
      <c r="KME24" s="3"/>
      <c r="KMF24" s="3"/>
      <c r="KMG24" s="3"/>
      <c r="KMH24" s="3"/>
      <c r="KMI24" s="3"/>
      <c r="KMJ24" s="3"/>
      <c r="KMK24" s="3"/>
      <c r="KML24" s="3"/>
      <c r="KMM24" s="3"/>
      <c r="KMN24" s="3"/>
      <c r="KMO24" s="3"/>
      <c r="KMP24" s="3"/>
      <c r="KMQ24" s="3"/>
      <c r="KMR24" s="3"/>
      <c r="KMS24" s="3"/>
      <c r="KMT24" s="3"/>
      <c r="KMU24" s="3"/>
      <c r="KMV24" s="3"/>
      <c r="KMW24" s="3"/>
      <c r="KMX24" s="3"/>
      <c r="KMY24" s="3"/>
      <c r="KMZ24" s="3"/>
      <c r="KNA24" s="3"/>
      <c r="KNB24" s="3"/>
      <c r="KNC24" s="3"/>
      <c r="KND24" s="3"/>
      <c r="KNE24" s="3"/>
      <c r="KNF24" s="3"/>
      <c r="KNG24" s="3"/>
      <c r="KNH24" s="3"/>
      <c r="KNI24" s="3"/>
      <c r="KNJ24" s="3"/>
      <c r="KNK24" s="3"/>
      <c r="KNL24" s="3"/>
      <c r="KNM24" s="3"/>
      <c r="KNN24" s="3"/>
      <c r="KNO24" s="3"/>
      <c r="KNP24" s="3"/>
      <c r="KNQ24" s="3"/>
      <c r="KNR24" s="3"/>
      <c r="KNS24" s="3"/>
      <c r="KNT24" s="3"/>
      <c r="KNU24" s="3"/>
      <c r="KNV24" s="3"/>
      <c r="KNW24" s="3"/>
      <c r="KNX24" s="3"/>
      <c r="KNY24" s="3"/>
      <c r="KNZ24" s="3"/>
      <c r="KOA24" s="3"/>
      <c r="KOB24" s="3"/>
      <c r="KOC24" s="3"/>
      <c r="KOD24" s="3"/>
      <c r="KOE24" s="3"/>
      <c r="KOF24" s="3"/>
      <c r="KOG24" s="3"/>
      <c r="KOH24" s="3"/>
      <c r="KOI24" s="3"/>
      <c r="KOJ24" s="3"/>
      <c r="KOK24" s="3"/>
      <c r="KOL24" s="3"/>
      <c r="KOM24" s="3"/>
      <c r="KON24" s="3"/>
      <c r="KOO24" s="3"/>
      <c r="KOP24" s="3"/>
      <c r="KOQ24" s="3"/>
      <c r="KOR24" s="3"/>
      <c r="KOS24" s="3"/>
      <c r="KOT24" s="3"/>
      <c r="KOU24" s="3"/>
      <c r="KOV24" s="3"/>
      <c r="KOW24" s="3"/>
      <c r="KOX24" s="3"/>
      <c r="KOY24" s="3"/>
      <c r="KOZ24" s="3"/>
      <c r="KPA24" s="3"/>
      <c r="KPB24" s="3"/>
      <c r="KPC24" s="3"/>
      <c r="KPD24" s="3"/>
      <c r="KPE24" s="3"/>
      <c r="KPF24" s="3"/>
      <c r="KPG24" s="3"/>
      <c r="KPH24" s="3"/>
      <c r="KPI24" s="3"/>
      <c r="KPJ24" s="3"/>
      <c r="KPK24" s="3"/>
      <c r="KPL24" s="3"/>
      <c r="KPM24" s="3"/>
      <c r="KPN24" s="3"/>
      <c r="KPO24" s="3"/>
      <c r="KPP24" s="3"/>
      <c r="KPQ24" s="3"/>
      <c r="KPR24" s="3"/>
      <c r="KPS24" s="3"/>
      <c r="KPT24" s="3"/>
      <c r="KPU24" s="3"/>
      <c r="KPV24" s="3"/>
      <c r="KPW24" s="3"/>
      <c r="KPX24" s="3"/>
      <c r="KPY24" s="3"/>
      <c r="KPZ24" s="3"/>
      <c r="KQA24" s="3"/>
      <c r="KQB24" s="3"/>
      <c r="KQC24" s="3"/>
      <c r="KQD24" s="3"/>
      <c r="KQE24" s="3"/>
      <c r="KQF24" s="3"/>
      <c r="KQG24" s="3"/>
      <c r="KQH24" s="3"/>
      <c r="KQI24" s="3"/>
      <c r="KQJ24" s="3"/>
      <c r="KQK24" s="3"/>
      <c r="KQL24" s="3"/>
      <c r="KQM24" s="3"/>
      <c r="KQN24" s="3"/>
      <c r="KQO24" s="3"/>
      <c r="KQP24" s="3"/>
      <c r="KQQ24" s="3"/>
      <c r="KQR24" s="3"/>
      <c r="KQS24" s="3"/>
      <c r="KQT24" s="3"/>
      <c r="KQU24" s="3"/>
      <c r="KQV24" s="3"/>
      <c r="KQW24" s="3"/>
      <c r="KQX24" s="3"/>
      <c r="KQY24" s="3"/>
      <c r="KQZ24" s="3"/>
      <c r="KRA24" s="3"/>
      <c r="KRB24" s="3"/>
      <c r="KRC24" s="3"/>
      <c r="KRD24" s="3"/>
      <c r="KRE24" s="3"/>
      <c r="KRF24" s="3"/>
      <c r="KRG24" s="3"/>
      <c r="KRH24" s="3"/>
      <c r="KRI24" s="3"/>
      <c r="KRJ24" s="3"/>
      <c r="KRK24" s="3"/>
      <c r="KRL24" s="3"/>
      <c r="KRM24" s="3"/>
      <c r="KRN24" s="3"/>
      <c r="KRO24" s="3"/>
      <c r="KRP24" s="3"/>
      <c r="KRQ24" s="3"/>
      <c r="KRR24" s="3"/>
      <c r="KRS24" s="3"/>
      <c r="KRT24" s="3"/>
      <c r="KRU24" s="3"/>
      <c r="KRV24" s="3"/>
      <c r="KRW24" s="3"/>
      <c r="KRX24" s="3"/>
      <c r="KRY24" s="3"/>
      <c r="KRZ24" s="3"/>
      <c r="KSA24" s="3"/>
      <c r="KSB24" s="3"/>
      <c r="KSC24" s="3"/>
      <c r="KSD24" s="3"/>
      <c r="KSE24" s="3"/>
      <c r="KSF24" s="3"/>
      <c r="KSG24" s="3"/>
      <c r="KSH24" s="3"/>
      <c r="KSI24" s="3"/>
      <c r="KSJ24" s="3"/>
      <c r="KSK24" s="3"/>
      <c r="KSL24" s="3"/>
      <c r="KSM24" s="3"/>
      <c r="KSN24" s="3"/>
      <c r="KSO24" s="3"/>
      <c r="KSP24" s="3"/>
      <c r="KSQ24" s="3"/>
      <c r="KSR24" s="3"/>
      <c r="KSS24" s="3"/>
      <c r="KST24" s="3"/>
      <c r="KSU24" s="3"/>
      <c r="KSV24" s="3"/>
      <c r="KSW24" s="3"/>
      <c r="KSX24" s="3"/>
      <c r="KSY24" s="3"/>
      <c r="KSZ24" s="3"/>
      <c r="KTA24" s="3"/>
      <c r="KTB24" s="3"/>
      <c r="KTC24" s="3"/>
      <c r="KTD24" s="3"/>
      <c r="KTE24" s="3"/>
      <c r="KTF24" s="3"/>
      <c r="KTG24" s="3"/>
      <c r="KTH24" s="3"/>
      <c r="KTI24" s="3"/>
      <c r="KTJ24" s="3"/>
      <c r="KTK24" s="3"/>
      <c r="KTL24" s="3"/>
      <c r="KTM24" s="3"/>
      <c r="KTN24" s="3"/>
      <c r="KTO24" s="3"/>
      <c r="KTP24" s="3"/>
      <c r="KTQ24" s="3"/>
      <c r="KTR24" s="3"/>
      <c r="KTS24" s="3"/>
      <c r="KTT24" s="3"/>
      <c r="KTU24" s="3"/>
      <c r="KTV24" s="3"/>
      <c r="KTW24" s="3"/>
      <c r="KTX24" s="3"/>
      <c r="KTY24" s="3"/>
      <c r="KTZ24" s="3"/>
      <c r="KUA24" s="3"/>
      <c r="KUB24" s="3"/>
      <c r="KUC24" s="3"/>
      <c r="KUD24" s="3"/>
      <c r="KUE24" s="3"/>
      <c r="KUF24" s="3"/>
      <c r="KUG24" s="3"/>
      <c r="KUH24" s="3"/>
      <c r="KUI24" s="3"/>
      <c r="KUJ24" s="3"/>
      <c r="KUK24" s="3"/>
      <c r="KUL24" s="3"/>
      <c r="KUM24" s="3"/>
      <c r="KUN24" s="3"/>
      <c r="KUO24" s="3"/>
      <c r="KUP24" s="3"/>
      <c r="KUQ24" s="3"/>
      <c r="KUR24" s="3"/>
      <c r="KUS24" s="3"/>
      <c r="KUT24" s="3"/>
      <c r="KUU24" s="3"/>
      <c r="KUV24" s="3"/>
      <c r="KUW24" s="3"/>
      <c r="KUX24" s="3"/>
      <c r="KUY24" s="3"/>
      <c r="KUZ24" s="3"/>
      <c r="KVA24" s="3"/>
      <c r="KVB24" s="3"/>
      <c r="KVC24" s="3"/>
      <c r="KVD24" s="3"/>
      <c r="KVE24" s="3"/>
      <c r="KVF24" s="3"/>
      <c r="KVG24" s="3"/>
      <c r="KVH24" s="3"/>
      <c r="KVI24" s="3"/>
      <c r="KVJ24" s="3"/>
      <c r="KVK24" s="3"/>
      <c r="KVL24" s="3"/>
      <c r="KVM24" s="3"/>
      <c r="KVN24" s="3"/>
      <c r="KVO24" s="3"/>
      <c r="KVP24" s="3"/>
      <c r="KVQ24" s="3"/>
      <c r="KVR24" s="3"/>
      <c r="KVS24" s="3"/>
      <c r="KVT24" s="3"/>
      <c r="KVU24" s="3"/>
      <c r="KVV24" s="3"/>
      <c r="KVW24" s="3"/>
      <c r="KVX24" s="3"/>
      <c r="KVY24" s="3"/>
      <c r="KVZ24" s="3"/>
      <c r="KWA24" s="3"/>
      <c r="KWB24" s="3"/>
      <c r="KWC24" s="3"/>
      <c r="KWD24" s="3"/>
      <c r="KWE24" s="3"/>
      <c r="KWF24" s="3"/>
      <c r="KWG24" s="3"/>
      <c r="KWH24" s="3"/>
      <c r="KWI24" s="3"/>
      <c r="KWJ24" s="3"/>
      <c r="KWK24" s="3"/>
      <c r="KWL24" s="3"/>
      <c r="KWM24" s="3"/>
      <c r="KWN24" s="3"/>
      <c r="KWO24" s="3"/>
      <c r="KWP24" s="3"/>
      <c r="KWQ24" s="3"/>
      <c r="KWR24" s="3"/>
      <c r="KWS24" s="3"/>
      <c r="KWT24" s="3"/>
      <c r="KWU24" s="3"/>
      <c r="KWV24" s="3"/>
      <c r="KWW24" s="3"/>
      <c r="KWX24" s="3"/>
      <c r="KWY24" s="3"/>
      <c r="KWZ24" s="3"/>
      <c r="KXA24" s="3"/>
      <c r="KXB24" s="3"/>
      <c r="KXC24" s="3"/>
      <c r="KXD24" s="3"/>
      <c r="KXE24" s="3"/>
      <c r="KXF24" s="3"/>
      <c r="KXG24" s="3"/>
      <c r="KXH24" s="3"/>
      <c r="KXI24" s="3"/>
      <c r="KXJ24" s="3"/>
      <c r="KXK24" s="3"/>
      <c r="KXL24" s="3"/>
      <c r="KXM24" s="3"/>
      <c r="KXN24" s="3"/>
      <c r="KXO24" s="3"/>
      <c r="KXP24" s="3"/>
      <c r="KXQ24" s="3"/>
      <c r="KXR24" s="3"/>
      <c r="KXS24" s="3"/>
      <c r="KXT24" s="3"/>
      <c r="KXU24" s="3"/>
      <c r="KXV24" s="3"/>
      <c r="KXW24" s="3"/>
      <c r="KXX24" s="3"/>
      <c r="KXY24" s="3"/>
      <c r="KXZ24" s="3"/>
      <c r="KYA24" s="3"/>
      <c r="KYB24" s="3"/>
      <c r="KYC24" s="3"/>
      <c r="KYD24" s="3"/>
      <c r="KYE24" s="3"/>
      <c r="KYF24" s="3"/>
      <c r="KYG24" s="3"/>
      <c r="KYH24" s="3"/>
      <c r="KYI24" s="3"/>
      <c r="KYJ24" s="3"/>
      <c r="KYK24" s="3"/>
      <c r="KYL24" s="3"/>
      <c r="KYM24" s="3"/>
      <c r="KYN24" s="3"/>
      <c r="KYO24" s="3"/>
      <c r="KYP24" s="3"/>
      <c r="KYQ24" s="3"/>
      <c r="KYR24" s="3"/>
      <c r="KYS24" s="3"/>
      <c r="KYT24" s="3"/>
      <c r="KYU24" s="3"/>
      <c r="KYV24" s="3"/>
      <c r="KYW24" s="3"/>
      <c r="KYX24" s="3"/>
      <c r="KYY24" s="3"/>
      <c r="KYZ24" s="3"/>
      <c r="KZA24" s="3"/>
      <c r="KZB24" s="3"/>
      <c r="KZC24" s="3"/>
      <c r="KZD24" s="3"/>
      <c r="KZE24" s="3"/>
      <c r="KZF24" s="3"/>
      <c r="KZG24" s="3"/>
      <c r="KZH24" s="3"/>
      <c r="KZI24" s="3"/>
      <c r="KZJ24" s="3"/>
      <c r="KZK24" s="3"/>
      <c r="KZL24" s="3"/>
      <c r="KZM24" s="3"/>
      <c r="KZN24" s="3"/>
      <c r="KZO24" s="3"/>
      <c r="KZP24" s="3"/>
      <c r="KZQ24" s="3"/>
      <c r="KZR24" s="3"/>
      <c r="KZS24" s="3"/>
      <c r="KZT24" s="3"/>
      <c r="KZU24" s="3"/>
      <c r="KZV24" s="3"/>
      <c r="KZW24" s="3"/>
      <c r="KZX24" s="3"/>
      <c r="KZY24" s="3"/>
      <c r="KZZ24" s="3"/>
      <c r="LAA24" s="3"/>
      <c r="LAB24" s="3"/>
      <c r="LAC24" s="3"/>
      <c r="LAD24" s="3"/>
      <c r="LAE24" s="3"/>
      <c r="LAF24" s="3"/>
      <c r="LAG24" s="3"/>
      <c r="LAH24" s="3"/>
      <c r="LAI24" s="3"/>
      <c r="LAJ24" s="3"/>
      <c r="LAK24" s="3"/>
      <c r="LAL24" s="3"/>
      <c r="LAM24" s="3"/>
      <c r="LAN24" s="3"/>
      <c r="LAO24" s="3"/>
      <c r="LAP24" s="3"/>
      <c r="LAQ24" s="3"/>
      <c r="LAR24" s="3"/>
      <c r="LAS24" s="3"/>
      <c r="LAT24" s="3"/>
      <c r="LAU24" s="3"/>
      <c r="LAV24" s="3"/>
      <c r="LAW24" s="3"/>
      <c r="LAX24" s="3"/>
      <c r="LAY24" s="3"/>
      <c r="LAZ24" s="3"/>
      <c r="LBA24" s="3"/>
      <c r="LBB24" s="3"/>
      <c r="LBC24" s="3"/>
      <c r="LBD24" s="3"/>
      <c r="LBE24" s="3"/>
      <c r="LBF24" s="3"/>
      <c r="LBG24" s="3"/>
      <c r="LBH24" s="3"/>
      <c r="LBI24" s="3"/>
      <c r="LBJ24" s="3"/>
      <c r="LBK24" s="3"/>
      <c r="LBL24" s="3"/>
      <c r="LBM24" s="3"/>
      <c r="LBN24" s="3"/>
      <c r="LBO24" s="3"/>
      <c r="LBP24" s="3"/>
      <c r="LBQ24" s="3"/>
      <c r="LBR24" s="3"/>
      <c r="LBS24" s="3"/>
      <c r="LBT24" s="3"/>
      <c r="LBU24" s="3"/>
      <c r="LBV24" s="3"/>
      <c r="LBW24" s="3"/>
      <c r="LBX24" s="3"/>
      <c r="LBY24" s="3"/>
      <c r="LBZ24" s="3"/>
      <c r="LCA24" s="3"/>
      <c r="LCB24" s="3"/>
      <c r="LCC24" s="3"/>
      <c r="LCD24" s="3"/>
      <c r="LCE24" s="3"/>
      <c r="LCF24" s="3"/>
      <c r="LCG24" s="3"/>
      <c r="LCH24" s="3"/>
      <c r="LCI24" s="3"/>
      <c r="LCJ24" s="3"/>
      <c r="LCK24" s="3"/>
      <c r="LCL24" s="3"/>
      <c r="LCM24" s="3"/>
      <c r="LCN24" s="3"/>
      <c r="LCO24" s="3"/>
      <c r="LCP24" s="3"/>
      <c r="LCQ24" s="3"/>
      <c r="LCR24" s="3"/>
      <c r="LCS24" s="3"/>
      <c r="LCT24" s="3"/>
      <c r="LCU24" s="3"/>
      <c r="LCV24" s="3"/>
      <c r="LCW24" s="3"/>
      <c r="LCX24" s="3"/>
      <c r="LCY24" s="3"/>
      <c r="LCZ24" s="3"/>
      <c r="LDA24" s="3"/>
      <c r="LDB24" s="3"/>
      <c r="LDC24" s="3"/>
      <c r="LDD24" s="3"/>
      <c r="LDE24" s="3"/>
      <c r="LDF24" s="3"/>
      <c r="LDG24" s="3"/>
      <c r="LDH24" s="3"/>
      <c r="LDI24" s="3"/>
      <c r="LDJ24" s="3"/>
      <c r="LDK24" s="3"/>
      <c r="LDL24" s="3"/>
      <c r="LDM24" s="3"/>
      <c r="LDN24" s="3"/>
      <c r="LDO24" s="3"/>
      <c r="LDP24" s="3"/>
      <c r="LDQ24" s="3"/>
      <c r="LDR24" s="3"/>
      <c r="LDS24" s="3"/>
      <c r="LDT24" s="3"/>
      <c r="LDU24" s="3"/>
      <c r="LDV24" s="3"/>
      <c r="LDW24" s="3"/>
      <c r="LDX24" s="3"/>
      <c r="LDY24" s="3"/>
      <c r="LDZ24" s="3"/>
      <c r="LEA24" s="3"/>
      <c r="LEB24" s="3"/>
      <c r="LEC24" s="3"/>
      <c r="LED24" s="3"/>
      <c r="LEE24" s="3"/>
      <c r="LEF24" s="3"/>
      <c r="LEG24" s="3"/>
      <c r="LEH24" s="3"/>
      <c r="LEI24" s="3"/>
      <c r="LEJ24" s="3"/>
      <c r="LEK24" s="3"/>
      <c r="LEL24" s="3"/>
      <c r="LEM24" s="3"/>
      <c r="LEN24" s="3"/>
      <c r="LEO24" s="3"/>
      <c r="LEP24" s="3"/>
      <c r="LEQ24" s="3"/>
      <c r="LER24" s="3"/>
      <c r="LES24" s="3"/>
      <c r="LET24" s="3"/>
      <c r="LEU24" s="3"/>
      <c r="LEV24" s="3"/>
      <c r="LEW24" s="3"/>
      <c r="LEX24" s="3"/>
      <c r="LEY24" s="3"/>
      <c r="LEZ24" s="3"/>
      <c r="LFA24" s="3"/>
      <c r="LFB24" s="3"/>
      <c r="LFC24" s="3"/>
      <c r="LFD24" s="3"/>
      <c r="LFE24" s="3"/>
      <c r="LFF24" s="3"/>
      <c r="LFG24" s="3"/>
      <c r="LFH24" s="3"/>
      <c r="LFI24" s="3"/>
      <c r="LFJ24" s="3"/>
      <c r="LFK24" s="3"/>
      <c r="LFL24" s="3"/>
      <c r="LFM24" s="3"/>
      <c r="LFN24" s="3"/>
      <c r="LFO24" s="3"/>
      <c r="LFP24" s="3"/>
      <c r="LFQ24" s="3"/>
      <c r="LFR24" s="3"/>
      <c r="LFS24" s="3"/>
      <c r="LFT24" s="3"/>
      <c r="LFU24" s="3"/>
      <c r="LFV24" s="3"/>
      <c r="LFW24" s="3"/>
      <c r="LFX24" s="3"/>
      <c r="LFY24" s="3"/>
      <c r="LFZ24" s="3"/>
      <c r="LGA24" s="3"/>
      <c r="LGB24" s="3"/>
      <c r="LGC24" s="3"/>
      <c r="LGD24" s="3"/>
      <c r="LGE24" s="3"/>
      <c r="LGF24" s="3"/>
      <c r="LGG24" s="3"/>
      <c r="LGH24" s="3"/>
      <c r="LGI24" s="3"/>
      <c r="LGJ24" s="3"/>
      <c r="LGK24" s="3"/>
      <c r="LGL24" s="3"/>
      <c r="LGM24" s="3"/>
      <c r="LGN24" s="3"/>
      <c r="LGO24" s="3"/>
      <c r="LGP24" s="3"/>
      <c r="LGQ24" s="3"/>
      <c r="LGR24" s="3"/>
      <c r="LGS24" s="3"/>
      <c r="LGT24" s="3"/>
      <c r="LGU24" s="3"/>
      <c r="LGV24" s="3"/>
      <c r="LGW24" s="3"/>
      <c r="LGX24" s="3"/>
      <c r="LGY24" s="3"/>
      <c r="LGZ24" s="3"/>
      <c r="LHA24" s="3"/>
      <c r="LHB24" s="3"/>
      <c r="LHC24" s="3"/>
      <c r="LHD24" s="3"/>
      <c r="LHE24" s="3"/>
      <c r="LHF24" s="3"/>
      <c r="LHG24" s="3"/>
      <c r="LHH24" s="3"/>
      <c r="LHI24" s="3"/>
      <c r="LHJ24" s="3"/>
      <c r="LHK24" s="3"/>
      <c r="LHL24" s="3"/>
      <c r="LHM24" s="3"/>
      <c r="LHN24" s="3"/>
      <c r="LHO24" s="3"/>
      <c r="LHP24" s="3"/>
      <c r="LHQ24" s="3"/>
      <c r="LHR24" s="3"/>
      <c r="LHS24" s="3"/>
      <c r="LHT24" s="3"/>
      <c r="LHU24" s="3"/>
      <c r="LHV24" s="3"/>
      <c r="LHW24" s="3"/>
      <c r="LHX24" s="3"/>
      <c r="LHY24" s="3"/>
      <c r="LHZ24" s="3"/>
      <c r="LIA24" s="3"/>
      <c r="LIB24" s="3"/>
      <c r="LIC24" s="3"/>
      <c r="LID24" s="3"/>
      <c r="LIE24" s="3"/>
      <c r="LIF24" s="3"/>
      <c r="LIG24" s="3"/>
      <c r="LIH24" s="3"/>
      <c r="LII24" s="3"/>
      <c r="LIJ24" s="3"/>
      <c r="LIK24" s="3"/>
      <c r="LIL24" s="3"/>
      <c r="LIM24" s="3"/>
      <c r="LIN24" s="3"/>
      <c r="LIO24" s="3"/>
      <c r="LIP24" s="3"/>
      <c r="LIQ24" s="3"/>
      <c r="LIR24" s="3"/>
      <c r="LIS24" s="3"/>
      <c r="LIT24" s="3"/>
      <c r="LIU24" s="3"/>
      <c r="LIV24" s="3"/>
      <c r="LIW24" s="3"/>
      <c r="LIX24" s="3"/>
      <c r="LIY24" s="3"/>
      <c r="LIZ24" s="3"/>
      <c r="LJA24" s="3"/>
      <c r="LJB24" s="3"/>
      <c r="LJC24" s="3"/>
      <c r="LJD24" s="3"/>
      <c r="LJE24" s="3"/>
      <c r="LJF24" s="3"/>
      <c r="LJG24" s="3"/>
      <c r="LJH24" s="3"/>
      <c r="LJI24" s="3"/>
      <c r="LJJ24" s="3"/>
      <c r="LJK24" s="3"/>
      <c r="LJL24" s="3"/>
      <c r="LJM24" s="3"/>
      <c r="LJN24" s="3"/>
      <c r="LJO24" s="3"/>
      <c r="LJP24" s="3"/>
      <c r="LJQ24" s="3"/>
      <c r="LJR24" s="3"/>
      <c r="LJS24" s="3"/>
      <c r="LJT24" s="3"/>
      <c r="LJU24" s="3"/>
      <c r="LJV24" s="3"/>
      <c r="LJW24" s="3"/>
      <c r="LJX24" s="3"/>
      <c r="LJY24" s="3"/>
      <c r="LJZ24" s="3"/>
      <c r="LKA24" s="3"/>
      <c r="LKB24" s="3"/>
      <c r="LKC24" s="3"/>
      <c r="LKD24" s="3"/>
      <c r="LKE24" s="3"/>
      <c r="LKF24" s="3"/>
      <c r="LKG24" s="3"/>
      <c r="LKH24" s="3"/>
      <c r="LKI24" s="3"/>
      <c r="LKJ24" s="3"/>
      <c r="LKK24" s="3"/>
      <c r="LKL24" s="3"/>
      <c r="LKM24" s="3"/>
      <c r="LKN24" s="3"/>
      <c r="LKO24" s="3"/>
      <c r="LKP24" s="3"/>
      <c r="LKQ24" s="3"/>
      <c r="LKR24" s="3"/>
      <c r="LKS24" s="3"/>
      <c r="LKT24" s="3"/>
      <c r="LKU24" s="3"/>
      <c r="LKV24" s="3"/>
      <c r="LKW24" s="3"/>
      <c r="LKX24" s="3"/>
      <c r="LKY24" s="3"/>
      <c r="LKZ24" s="3"/>
      <c r="LLA24" s="3"/>
      <c r="LLB24" s="3"/>
      <c r="LLC24" s="3"/>
      <c r="LLD24" s="3"/>
      <c r="LLE24" s="3"/>
      <c r="LLF24" s="3"/>
      <c r="LLG24" s="3"/>
      <c r="LLH24" s="3"/>
      <c r="LLI24" s="3"/>
      <c r="LLJ24" s="3"/>
      <c r="LLK24" s="3"/>
      <c r="LLL24" s="3"/>
      <c r="LLM24" s="3"/>
      <c r="LLN24" s="3"/>
      <c r="LLO24" s="3"/>
      <c r="LLP24" s="3"/>
      <c r="LLQ24" s="3"/>
      <c r="LLR24" s="3"/>
      <c r="LLS24" s="3"/>
      <c r="LLT24" s="3"/>
      <c r="LLU24" s="3"/>
      <c r="LLV24" s="3"/>
      <c r="LLW24" s="3"/>
      <c r="LLX24" s="3"/>
      <c r="LLY24" s="3"/>
      <c r="LLZ24" s="3"/>
      <c r="LMA24" s="3"/>
      <c r="LMB24" s="3"/>
      <c r="LMC24" s="3"/>
      <c r="LMD24" s="3"/>
      <c r="LME24" s="3"/>
      <c r="LMF24" s="3"/>
      <c r="LMG24" s="3"/>
      <c r="LMH24" s="3"/>
      <c r="LMI24" s="3"/>
      <c r="LMJ24" s="3"/>
      <c r="LMK24" s="3"/>
      <c r="LML24" s="3"/>
      <c r="LMM24" s="3"/>
      <c r="LMN24" s="3"/>
      <c r="LMO24" s="3"/>
      <c r="LMP24" s="3"/>
      <c r="LMQ24" s="3"/>
      <c r="LMR24" s="3"/>
      <c r="LMS24" s="3"/>
      <c r="LMT24" s="3"/>
      <c r="LMU24" s="3"/>
      <c r="LMV24" s="3"/>
      <c r="LMW24" s="3"/>
      <c r="LMX24" s="3"/>
      <c r="LMY24" s="3"/>
      <c r="LMZ24" s="3"/>
      <c r="LNA24" s="3"/>
      <c r="LNB24" s="3"/>
      <c r="LNC24" s="3"/>
      <c r="LND24" s="3"/>
      <c r="LNE24" s="3"/>
      <c r="LNF24" s="3"/>
      <c r="LNG24" s="3"/>
      <c r="LNH24" s="3"/>
      <c r="LNI24" s="3"/>
      <c r="LNJ24" s="3"/>
      <c r="LNK24" s="3"/>
      <c r="LNL24" s="3"/>
      <c r="LNM24" s="3"/>
      <c r="LNN24" s="3"/>
      <c r="LNO24" s="3"/>
      <c r="LNP24" s="3"/>
      <c r="LNQ24" s="3"/>
      <c r="LNR24" s="3"/>
      <c r="LNS24" s="3"/>
      <c r="LNT24" s="3"/>
      <c r="LNU24" s="3"/>
      <c r="LNV24" s="3"/>
      <c r="LNW24" s="3"/>
      <c r="LNX24" s="3"/>
      <c r="LNY24" s="3"/>
      <c r="LNZ24" s="3"/>
      <c r="LOA24" s="3"/>
      <c r="LOB24" s="3"/>
      <c r="LOC24" s="3"/>
      <c r="LOD24" s="3"/>
      <c r="LOE24" s="3"/>
      <c r="LOF24" s="3"/>
      <c r="LOG24" s="3"/>
      <c r="LOH24" s="3"/>
      <c r="LOI24" s="3"/>
      <c r="LOJ24" s="3"/>
      <c r="LOK24" s="3"/>
      <c r="LOL24" s="3"/>
      <c r="LOM24" s="3"/>
      <c r="LON24" s="3"/>
      <c r="LOO24" s="3"/>
      <c r="LOP24" s="3"/>
      <c r="LOQ24" s="3"/>
      <c r="LOR24" s="3"/>
      <c r="LOS24" s="3"/>
      <c r="LOT24" s="3"/>
      <c r="LOU24" s="3"/>
      <c r="LOV24" s="3"/>
      <c r="LOW24" s="3"/>
      <c r="LOX24" s="3"/>
      <c r="LOY24" s="3"/>
      <c r="LOZ24" s="3"/>
      <c r="LPA24" s="3"/>
      <c r="LPB24" s="3"/>
      <c r="LPC24" s="3"/>
      <c r="LPD24" s="3"/>
      <c r="LPE24" s="3"/>
      <c r="LPF24" s="3"/>
      <c r="LPG24" s="3"/>
      <c r="LPH24" s="3"/>
      <c r="LPI24" s="3"/>
      <c r="LPJ24" s="3"/>
      <c r="LPK24" s="3"/>
      <c r="LPL24" s="3"/>
      <c r="LPM24" s="3"/>
      <c r="LPN24" s="3"/>
      <c r="LPO24" s="3"/>
      <c r="LPP24" s="3"/>
      <c r="LPQ24" s="3"/>
      <c r="LPR24" s="3"/>
      <c r="LPS24" s="3"/>
      <c r="LPT24" s="3"/>
      <c r="LPU24" s="3"/>
      <c r="LPV24" s="3"/>
      <c r="LPW24" s="3"/>
      <c r="LPX24" s="3"/>
      <c r="LPY24" s="3"/>
      <c r="LPZ24" s="3"/>
      <c r="LQA24" s="3"/>
      <c r="LQB24" s="3"/>
      <c r="LQC24" s="3"/>
      <c r="LQD24" s="3"/>
      <c r="LQE24" s="3"/>
      <c r="LQF24" s="3"/>
      <c r="LQG24" s="3"/>
      <c r="LQH24" s="3"/>
      <c r="LQI24" s="3"/>
      <c r="LQJ24" s="3"/>
      <c r="LQK24" s="3"/>
      <c r="LQL24" s="3"/>
      <c r="LQM24" s="3"/>
      <c r="LQN24" s="3"/>
      <c r="LQO24" s="3"/>
      <c r="LQP24" s="3"/>
      <c r="LQQ24" s="3"/>
      <c r="LQR24" s="3"/>
      <c r="LQS24" s="3"/>
      <c r="LQT24" s="3"/>
      <c r="LQU24" s="3"/>
      <c r="LQV24" s="3"/>
      <c r="LQW24" s="3"/>
      <c r="LQX24" s="3"/>
      <c r="LQY24" s="3"/>
      <c r="LQZ24" s="3"/>
      <c r="LRA24" s="3"/>
      <c r="LRB24" s="3"/>
      <c r="LRC24" s="3"/>
      <c r="LRD24" s="3"/>
      <c r="LRE24" s="3"/>
      <c r="LRF24" s="3"/>
      <c r="LRG24" s="3"/>
      <c r="LRH24" s="3"/>
      <c r="LRI24" s="3"/>
      <c r="LRJ24" s="3"/>
      <c r="LRK24" s="3"/>
      <c r="LRL24" s="3"/>
      <c r="LRM24" s="3"/>
      <c r="LRN24" s="3"/>
      <c r="LRO24" s="3"/>
      <c r="LRP24" s="3"/>
      <c r="LRQ24" s="3"/>
      <c r="LRR24" s="3"/>
      <c r="LRS24" s="3"/>
      <c r="LRT24" s="3"/>
      <c r="LRU24" s="3"/>
      <c r="LRV24" s="3"/>
      <c r="LRW24" s="3"/>
      <c r="LRX24" s="3"/>
      <c r="LRY24" s="3"/>
      <c r="LRZ24" s="3"/>
      <c r="LSA24" s="3"/>
      <c r="LSB24" s="3"/>
      <c r="LSC24" s="3"/>
      <c r="LSD24" s="3"/>
      <c r="LSE24" s="3"/>
      <c r="LSF24" s="3"/>
      <c r="LSG24" s="3"/>
      <c r="LSH24" s="3"/>
      <c r="LSI24" s="3"/>
      <c r="LSJ24" s="3"/>
      <c r="LSK24" s="3"/>
      <c r="LSL24" s="3"/>
      <c r="LSM24" s="3"/>
      <c r="LSN24" s="3"/>
      <c r="LSO24" s="3"/>
      <c r="LSP24" s="3"/>
      <c r="LSQ24" s="3"/>
      <c r="LSR24" s="3"/>
      <c r="LSS24" s="3"/>
      <c r="LST24" s="3"/>
      <c r="LSU24" s="3"/>
      <c r="LSV24" s="3"/>
      <c r="LSW24" s="3"/>
      <c r="LSX24" s="3"/>
      <c r="LSY24" s="3"/>
      <c r="LSZ24" s="3"/>
      <c r="LTA24" s="3"/>
      <c r="LTB24" s="3"/>
      <c r="LTC24" s="3"/>
      <c r="LTD24" s="3"/>
      <c r="LTE24" s="3"/>
      <c r="LTF24" s="3"/>
      <c r="LTG24" s="3"/>
      <c r="LTH24" s="3"/>
      <c r="LTI24" s="3"/>
      <c r="LTJ24" s="3"/>
      <c r="LTK24" s="3"/>
      <c r="LTL24" s="3"/>
      <c r="LTM24" s="3"/>
      <c r="LTN24" s="3"/>
      <c r="LTO24" s="3"/>
      <c r="LTP24" s="3"/>
      <c r="LTQ24" s="3"/>
      <c r="LTR24" s="3"/>
      <c r="LTS24" s="3"/>
      <c r="LTT24" s="3"/>
      <c r="LTU24" s="3"/>
      <c r="LTV24" s="3"/>
      <c r="LTW24" s="3"/>
      <c r="LTX24" s="3"/>
      <c r="LTY24" s="3"/>
      <c r="LTZ24" s="3"/>
      <c r="LUA24" s="3"/>
      <c r="LUB24" s="3"/>
      <c r="LUC24" s="3"/>
      <c r="LUD24" s="3"/>
      <c r="LUE24" s="3"/>
      <c r="LUF24" s="3"/>
      <c r="LUG24" s="3"/>
      <c r="LUH24" s="3"/>
      <c r="LUI24" s="3"/>
      <c r="LUJ24" s="3"/>
      <c r="LUK24" s="3"/>
      <c r="LUL24" s="3"/>
      <c r="LUM24" s="3"/>
      <c r="LUN24" s="3"/>
      <c r="LUO24" s="3"/>
      <c r="LUP24" s="3"/>
      <c r="LUQ24" s="3"/>
      <c r="LUR24" s="3"/>
      <c r="LUS24" s="3"/>
      <c r="LUT24" s="3"/>
      <c r="LUU24" s="3"/>
      <c r="LUV24" s="3"/>
      <c r="LUW24" s="3"/>
      <c r="LUX24" s="3"/>
      <c r="LUY24" s="3"/>
      <c r="LUZ24" s="3"/>
      <c r="LVA24" s="3"/>
      <c r="LVB24" s="3"/>
      <c r="LVC24" s="3"/>
      <c r="LVD24" s="3"/>
      <c r="LVE24" s="3"/>
      <c r="LVF24" s="3"/>
      <c r="LVG24" s="3"/>
      <c r="LVH24" s="3"/>
      <c r="LVI24" s="3"/>
      <c r="LVJ24" s="3"/>
      <c r="LVK24" s="3"/>
      <c r="LVL24" s="3"/>
      <c r="LVM24" s="3"/>
      <c r="LVN24" s="3"/>
      <c r="LVO24" s="3"/>
      <c r="LVP24" s="3"/>
      <c r="LVQ24" s="3"/>
      <c r="LVR24" s="3"/>
      <c r="LVS24" s="3"/>
      <c r="LVT24" s="3"/>
      <c r="LVU24" s="3"/>
      <c r="LVV24" s="3"/>
      <c r="LVW24" s="3"/>
      <c r="LVX24" s="3"/>
      <c r="LVY24" s="3"/>
      <c r="LVZ24" s="3"/>
      <c r="LWA24" s="3"/>
      <c r="LWB24" s="3"/>
      <c r="LWC24" s="3"/>
      <c r="LWD24" s="3"/>
      <c r="LWE24" s="3"/>
      <c r="LWF24" s="3"/>
      <c r="LWG24" s="3"/>
      <c r="LWH24" s="3"/>
      <c r="LWI24" s="3"/>
      <c r="LWJ24" s="3"/>
      <c r="LWK24" s="3"/>
      <c r="LWL24" s="3"/>
      <c r="LWM24" s="3"/>
      <c r="LWN24" s="3"/>
      <c r="LWO24" s="3"/>
      <c r="LWP24" s="3"/>
      <c r="LWQ24" s="3"/>
      <c r="LWR24" s="3"/>
      <c r="LWS24" s="3"/>
      <c r="LWT24" s="3"/>
      <c r="LWU24" s="3"/>
      <c r="LWV24" s="3"/>
      <c r="LWW24" s="3"/>
      <c r="LWX24" s="3"/>
      <c r="LWY24" s="3"/>
      <c r="LWZ24" s="3"/>
      <c r="LXA24" s="3"/>
      <c r="LXB24" s="3"/>
      <c r="LXC24" s="3"/>
      <c r="LXD24" s="3"/>
      <c r="LXE24" s="3"/>
      <c r="LXF24" s="3"/>
      <c r="LXG24" s="3"/>
      <c r="LXH24" s="3"/>
      <c r="LXI24" s="3"/>
      <c r="LXJ24" s="3"/>
      <c r="LXK24" s="3"/>
      <c r="LXL24" s="3"/>
      <c r="LXM24" s="3"/>
      <c r="LXN24" s="3"/>
      <c r="LXO24" s="3"/>
      <c r="LXP24" s="3"/>
      <c r="LXQ24" s="3"/>
      <c r="LXR24" s="3"/>
      <c r="LXS24" s="3"/>
      <c r="LXT24" s="3"/>
      <c r="LXU24" s="3"/>
      <c r="LXV24" s="3"/>
      <c r="LXW24" s="3"/>
      <c r="LXX24" s="3"/>
      <c r="LXY24" s="3"/>
      <c r="LXZ24" s="3"/>
      <c r="LYA24" s="3"/>
      <c r="LYB24" s="3"/>
      <c r="LYC24" s="3"/>
      <c r="LYD24" s="3"/>
      <c r="LYE24" s="3"/>
      <c r="LYF24" s="3"/>
      <c r="LYG24" s="3"/>
      <c r="LYH24" s="3"/>
      <c r="LYI24" s="3"/>
      <c r="LYJ24" s="3"/>
      <c r="LYK24" s="3"/>
      <c r="LYL24" s="3"/>
      <c r="LYM24" s="3"/>
      <c r="LYN24" s="3"/>
      <c r="LYO24" s="3"/>
      <c r="LYP24" s="3"/>
      <c r="LYQ24" s="3"/>
      <c r="LYR24" s="3"/>
      <c r="LYS24" s="3"/>
      <c r="LYT24" s="3"/>
      <c r="LYU24" s="3"/>
      <c r="LYV24" s="3"/>
      <c r="LYW24" s="3"/>
      <c r="LYX24" s="3"/>
      <c r="LYY24" s="3"/>
      <c r="LYZ24" s="3"/>
      <c r="LZA24" s="3"/>
      <c r="LZB24" s="3"/>
      <c r="LZC24" s="3"/>
      <c r="LZD24" s="3"/>
      <c r="LZE24" s="3"/>
      <c r="LZF24" s="3"/>
      <c r="LZG24" s="3"/>
      <c r="LZH24" s="3"/>
      <c r="LZI24" s="3"/>
      <c r="LZJ24" s="3"/>
      <c r="LZK24" s="3"/>
      <c r="LZL24" s="3"/>
      <c r="LZM24" s="3"/>
      <c r="LZN24" s="3"/>
      <c r="LZO24" s="3"/>
      <c r="LZP24" s="3"/>
      <c r="LZQ24" s="3"/>
      <c r="LZR24" s="3"/>
      <c r="LZS24" s="3"/>
      <c r="LZT24" s="3"/>
      <c r="LZU24" s="3"/>
      <c r="LZV24" s="3"/>
      <c r="LZW24" s="3"/>
      <c r="LZX24" s="3"/>
      <c r="LZY24" s="3"/>
      <c r="LZZ24" s="3"/>
      <c r="MAA24" s="3"/>
      <c r="MAB24" s="3"/>
      <c r="MAC24" s="3"/>
      <c r="MAD24" s="3"/>
      <c r="MAE24" s="3"/>
      <c r="MAF24" s="3"/>
      <c r="MAG24" s="3"/>
      <c r="MAH24" s="3"/>
      <c r="MAI24" s="3"/>
      <c r="MAJ24" s="3"/>
      <c r="MAK24" s="3"/>
      <c r="MAL24" s="3"/>
      <c r="MAM24" s="3"/>
      <c r="MAN24" s="3"/>
      <c r="MAO24" s="3"/>
      <c r="MAP24" s="3"/>
      <c r="MAQ24" s="3"/>
      <c r="MAR24" s="3"/>
      <c r="MAS24" s="3"/>
      <c r="MAT24" s="3"/>
      <c r="MAU24" s="3"/>
      <c r="MAV24" s="3"/>
      <c r="MAW24" s="3"/>
      <c r="MAX24" s="3"/>
      <c r="MAY24" s="3"/>
      <c r="MAZ24" s="3"/>
      <c r="MBA24" s="3"/>
      <c r="MBB24" s="3"/>
      <c r="MBC24" s="3"/>
      <c r="MBD24" s="3"/>
      <c r="MBE24" s="3"/>
      <c r="MBF24" s="3"/>
      <c r="MBG24" s="3"/>
      <c r="MBH24" s="3"/>
      <c r="MBI24" s="3"/>
      <c r="MBJ24" s="3"/>
      <c r="MBK24" s="3"/>
      <c r="MBL24" s="3"/>
      <c r="MBM24" s="3"/>
      <c r="MBN24" s="3"/>
      <c r="MBO24" s="3"/>
      <c r="MBP24" s="3"/>
      <c r="MBQ24" s="3"/>
      <c r="MBR24" s="3"/>
      <c r="MBS24" s="3"/>
      <c r="MBT24" s="3"/>
      <c r="MBU24" s="3"/>
      <c r="MBV24" s="3"/>
      <c r="MBW24" s="3"/>
      <c r="MBX24" s="3"/>
      <c r="MBY24" s="3"/>
      <c r="MBZ24" s="3"/>
      <c r="MCA24" s="3"/>
      <c r="MCB24" s="3"/>
      <c r="MCC24" s="3"/>
      <c r="MCD24" s="3"/>
      <c r="MCE24" s="3"/>
      <c r="MCF24" s="3"/>
      <c r="MCG24" s="3"/>
      <c r="MCH24" s="3"/>
      <c r="MCI24" s="3"/>
      <c r="MCJ24" s="3"/>
      <c r="MCK24" s="3"/>
      <c r="MCL24" s="3"/>
      <c r="MCM24" s="3"/>
      <c r="MCN24" s="3"/>
      <c r="MCO24" s="3"/>
      <c r="MCP24" s="3"/>
      <c r="MCQ24" s="3"/>
      <c r="MCR24" s="3"/>
      <c r="MCS24" s="3"/>
      <c r="MCT24" s="3"/>
      <c r="MCU24" s="3"/>
      <c r="MCV24" s="3"/>
      <c r="MCW24" s="3"/>
      <c r="MCX24" s="3"/>
      <c r="MCY24" s="3"/>
      <c r="MCZ24" s="3"/>
      <c r="MDA24" s="3"/>
      <c r="MDB24" s="3"/>
      <c r="MDC24" s="3"/>
      <c r="MDD24" s="3"/>
      <c r="MDE24" s="3"/>
      <c r="MDF24" s="3"/>
      <c r="MDG24" s="3"/>
      <c r="MDH24" s="3"/>
      <c r="MDI24" s="3"/>
      <c r="MDJ24" s="3"/>
      <c r="MDK24" s="3"/>
      <c r="MDL24" s="3"/>
      <c r="MDM24" s="3"/>
      <c r="MDN24" s="3"/>
      <c r="MDO24" s="3"/>
      <c r="MDP24" s="3"/>
      <c r="MDQ24" s="3"/>
      <c r="MDR24" s="3"/>
      <c r="MDS24" s="3"/>
      <c r="MDT24" s="3"/>
      <c r="MDU24" s="3"/>
      <c r="MDV24" s="3"/>
      <c r="MDW24" s="3"/>
      <c r="MDX24" s="3"/>
      <c r="MDY24" s="3"/>
      <c r="MDZ24" s="3"/>
      <c r="MEA24" s="3"/>
      <c r="MEB24" s="3"/>
      <c r="MEC24" s="3"/>
      <c r="MED24" s="3"/>
      <c r="MEE24" s="3"/>
      <c r="MEF24" s="3"/>
      <c r="MEG24" s="3"/>
      <c r="MEH24" s="3"/>
      <c r="MEI24" s="3"/>
      <c r="MEJ24" s="3"/>
      <c r="MEK24" s="3"/>
      <c r="MEL24" s="3"/>
      <c r="MEM24" s="3"/>
      <c r="MEN24" s="3"/>
      <c r="MEO24" s="3"/>
      <c r="MEP24" s="3"/>
      <c r="MEQ24" s="3"/>
      <c r="MER24" s="3"/>
      <c r="MES24" s="3"/>
      <c r="MET24" s="3"/>
      <c r="MEU24" s="3"/>
      <c r="MEV24" s="3"/>
      <c r="MEW24" s="3"/>
      <c r="MEX24" s="3"/>
      <c r="MEY24" s="3"/>
      <c r="MEZ24" s="3"/>
      <c r="MFA24" s="3"/>
      <c r="MFB24" s="3"/>
      <c r="MFC24" s="3"/>
      <c r="MFD24" s="3"/>
      <c r="MFE24" s="3"/>
      <c r="MFF24" s="3"/>
      <c r="MFG24" s="3"/>
      <c r="MFH24" s="3"/>
      <c r="MFI24" s="3"/>
      <c r="MFJ24" s="3"/>
      <c r="MFK24" s="3"/>
      <c r="MFL24" s="3"/>
      <c r="MFM24" s="3"/>
      <c r="MFN24" s="3"/>
      <c r="MFO24" s="3"/>
      <c r="MFP24" s="3"/>
      <c r="MFQ24" s="3"/>
      <c r="MFR24" s="3"/>
      <c r="MFS24" s="3"/>
      <c r="MFT24" s="3"/>
      <c r="MFU24" s="3"/>
      <c r="MFV24" s="3"/>
      <c r="MFW24" s="3"/>
      <c r="MFX24" s="3"/>
      <c r="MFY24" s="3"/>
      <c r="MFZ24" s="3"/>
      <c r="MGA24" s="3"/>
      <c r="MGB24" s="3"/>
      <c r="MGC24" s="3"/>
      <c r="MGD24" s="3"/>
      <c r="MGE24" s="3"/>
      <c r="MGF24" s="3"/>
      <c r="MGG24" s="3"/>
      <c r="MGH24" s="3"/>
      <c r="MGI24" s="3"/>
      <c r="MGJ24" s="3"/>
      <c r="MGK24" s="3"/>
      <c r="MGL24" s="3"/>
      <c r="MGM24" s="3"/>
      <c r="MGN24" s="3"/>
      <c r="MGO24" s="3"/>
      <c r="MGP24" s="3"/>
      <c r="MGQ24" s="3"/>
      <c r="MGR24" s="3"/>
      <c r="MGS24" s="3"/>
      <c r="MGT24" s="3"/>
      <c r="MGU24" s="3"/>
      <c r="MGV24" s="3"/>
      <c r="MGW24" s="3"/>
      <c r="MGX24" s="3"/>
      <c r="MGY24" s="3"/>
      <c r="MGZ24" s="3"/>
      <c r="MHA24" s="3"/>
      <c r="MHB24" s="3"/>
      <c r="MHC24" s="3"/>
      <c r="MHD24" s="3"/>
      <c r="MHE24" s="3"/>
      <c r="MHF24" s="3"/>
      <c r="MHG24" s="3"/>
      <c r="MHH24" s="3"/>
      <c r="MHI24" s="3"/>
      <c r="MHJ24" s="3"/>
      <c r="MHK24" s="3"/>
      <c r="MHL24" s="3"/>
      <c r="MHM24" s="3"/>
      <c r="MHN24" s="3"/>
      <c r="MHO24" s="3"/>
      <c r="MHP24" s="3"/>
      <c r="MHQ24" s="3"/>
      <c r="MHR24" s="3"/>
      <c r="MHS24" s="3"/>
      <c r="MHT24" s="3"/>
      <c r="MHU24" s="3"/>
      <c r="MHV24" s="3"/>
      <c r="MHW24" s="3"/>
      <c r="MHX24" s="3"/>
      <c r="MHY24" s="3"/>
      <c r="MHZ24" s="3"/>
      <c r="MIA24" s="3"/>
      <c r="MIB24" s="3"/>
      <c r="MIC24" s="3"/>
      <c r="MID24" s="3"/>
      <c r="MIE24" s="3"/>
      <c r="MIF24" s="3"/>
      <c r="MIG24" s="3"/>
      <c r="MIH24" s="3"/>
      <c r="MII24" s="3"/>
      <c r="MIJ24" s="3"/>
      <c r="MIK24" s="3"/>
      <c r="MIL24" s="3"/>
      <c r="MIM24" s="3"/>
      <c r="MIN24" s="3"/>
      <c r="MIO24" s="3"/>
      <c r="MIP24" s="3"/>
      <c r="MIQ24" s="3"/>
      <c r="MIR24" s="3"/>
      <c r="MIS24" s="3"/>
      <c r="MIT24" s="3"/>
      <c r="MIU24" s="3"/>
      <c r="MIV24" s="3"/>
      <c r="MIW24" s="3"/>
      <c r="MIX24" s="3"/>
      <c r="MIY24" s="3"/>
      <c r="MIZ24" s="3"/>
      <c r="MJA24" s="3"/>
      <c r="MJB24" s="3"/>
      <c r="MJC24" s="3"/>
      <c r="MJD24" s="3"/>
      <c r="MJE24" s="3"/>
      <c r="MJF24" s="3"/>
      <c r="MJG24" s="3"/>
      <c r="MJH24" s="3"/>
      <c r="MJI24" s="3"/>
      <c r="MJJ24" s="3"/>
      <c r="MJK24" s="3"/>
      <c r="MJL24" s="3"/>
      <c r="MJM24" s="3"/>
      <c r="MJN24" s="3"/>
      <c r="MJO24" s="3"/>
      <c r="MJP24" s="3"/>
      <c r="MJQ24" s="3"/>
      <c r="MJR24" s="3"/>
      <c r="MJS24" s="3"/>
      <c r="MJT24" s="3"/>
      <c r="MJU24" s="3"/>
      <c r="MJV24" s="3"/>
      <c r="MJW24" s="3"/>
      <c r="MJX24" s="3"/>
      <c r="MJY24" s="3"/>
      <c r="MJZ24" s="3"/>
      <c r="MKA24" s="3"/>
      <c r="MKB24" s="3"/>
      <c r="MKC24" s="3"/>
      <c r="MKD24" s="3"/>
      <c r="MKE24" s="3"/>
      <c r="MKF24" s="3"/>
      <c r="MKG24" s="3"/>
      <c r="MKH24" s="3"/>
      <c r="MKI24" s="3"/>
      <c r="MKJ24" s="3"/>
      <c r="MKK24" s="3"/>
      <c r="MKL24" s="3"/>
      <c r="MKM24" s="3"/>
      <c r="MKN24" s="3"/>
      <c r="MKO24" s="3"/>
      <c r="MKP24" s="3"/>
      <c r="MKQ24" s="3"/>
      <c r="MKR24" s="3"/>
      <c r="MKS24" s="3"/>
      <c r="MKT24" s="3"/>
      <c r="MKU24" s="3"/>
      <c r="MKV24" s="3"/>
      <c r="MKW24" s="3"/>
      <c r="MKX24" s="3"/>
      <c r="MKY24" s="3"/>
      <c r="MKZ24" s="3"/>
      <c r="MLA24" s="3"/>
      <c r="MLB24" s="3"/>
      <c r="MLC24" s="3"/>
      <c r="MLD24" s="3"/>
      <c r="MLE24" s="3"/>
      <c r="MLF24" s="3"/>
      <c r="MLG24" s="3"/>
      <c r="MLH24" s="3"/>
      <c r="MLI24" s="3"/>
      <c r="MLJ24" s="3"/>
      <c r="MLK24" s="3"/>
      <c r="MLL24" s="3"/>
      <c r="MLM24" s="3"/>
      <c r="MLN24" s="3"/>
      <c r="MLO24" s="3"/>
      <c r="MLP24" s="3"/>
      <c r="MLQ24" s="3"/>
      <c r="MLR24" s="3"/>
      <c r="MLS24" s="3"/>
      <c r="MLT24" s="3"/>
      <c r="MLU24" s="3"/>
      <c r="MLV24" s="3"/>
      <c r="MLW24" s="3"/>
      <c r="MLX24" s="3"/>
      <c r="MLY24" s="3"/>
      <c r="MLZ24" s="3"/>
      <c r="MMA24" s="3"/>
      <c r="MMB24" s="3"/>
      <c r="MMC24" s="3"/>
      <c r="MMD24" s="3"/>
      <c r="MME24" s="3"/>
      <c r="MMF24" s="3"/>
      <c r="MMG24" s="3"/>
      <c r="MMH24" s="3"/>
      <c r="MMI24" s="3"/>
      <c r="MMJ24" s="3"/>
      <c r="MMK24" s="3"/>
      <c r="MML24" s="3"/>
      <c r="MMM24" s="3"/>
      <c r="MMN24" s="3"/>
      <c r="MMO24" s="3"/>
      <c r="MMP24" s="3"/>
      <c r="MMQ24" s="3"/>
      <c r="MMR24" s="3"/>
      <c r="MMS24" s="3"/>
      <c r="MMT24" s="3"/>
      <c r="MMU24" s="3"/>
      <c r="MMV24" s="3"/>
      <c r="MMW24" s="3"/>
      <c r="MMX24" s="3"/>
      <c r="MMY24" s="3"/>
      <c r="MMZ24" s="3"/>
      <c r="MNA24" s="3"/>
      <c r="MNB24" s="3"/>
      <c r="MNC24" s="3"/>
      <c r="MND24" s="3"/>
      <c r="MNE24" s="3"/>
      <c r="MNF24" s="3"/>
      <c r="MNG24" s="3"/>
      <c r="MNH24" s="3"/>
      <c r="MNI24" s="3"/>
      <c r="MNJ24" s="3"/>
      <c r="MNK24" s="3"/>
      <c r="MNL24" s="3"/>
      <c r="MNM24" s="3"/>
      <c r="MNN24" s="3"/>
      <c r="MNO24" s="3"/>
      <c r="MNP24" s="3"/>
      <c r="MNQ24" s="3"/>
      <c r="MNR24" s="3"/>
      <c r="MNS24" s="3"/>
      <c r="MNT24" s="3"/>
      <c r="MNU24" s="3"/>
      <c r="MNV24" s="3"/>
      <c r="MNW24" s="3"/>
      <c r="MNX24" s="3"/>
      <c r="MNY24" s="3"/>
      <c r="MNZ24" s="3"/>
      <c r="MOA24" s="3"/>
      <c r="MOB24" s="3"/>
      <c r="MOC24" s="3"/>
      <c r="MOD24" s="3"/>
      <c r="MOE24" s="3"/>
      <c r="MOF24" s="3"/>
      <c r="MOG24" s="3"/>
      <c r="MOH24" s="3"/>
      <c r="MOI24" s="3"/>
      <c r="MOJ24" s="3"/>
      <c r="MOK24" s="3"/>
      <c r="MOL24" s="3"/>
      <c r="MOM24" s="3"/>
      <c r="MON24" s="3"/>
      <c r="MOO24" s="3"/>
      <c r="MOP24" s="3"/>
      <c r="MOQ24" s="3"/>
      <c r="MOR24" s="3"/>
      <c r="MOS24" s="3"/>
      <c r="MOT24" s="3"/>
      <c r="MOU24" s="3"/>
      <c r="MOV24" s="3"/>
      <c r="MOW24" s="3"/>
      <c r="MOX24" s="3"/>
      <c r="MOY24" s="3"/>
      <c r="MOZ24" s="3"/>
      <c r="MPA24" s="3"/>
      <c r="MPB24" s="3"/>
      <c r="MPC24" s="3"/>
      <c r="MPD24" s="3"/>
      <c r="MPE24" s="3"/>
      <c r="MPF24" s="3"/>
      <c r="MPG24" s="3"/>
      <c r="MPH24" s="3"/>
      <c r="MPI24" s="3"/>
      <c r="MPJ24" s="3"/>
      <c r="MPK24" s="3"/>
      <c r="MPL24" s="3"/>
      <c r="MPM24" s="3"/>
      <c r="MPN24" s="3"/>
      <c r="MPO24" s="3"/>
      <c r="MPP24" s="3"/>
      <c r="MPQ24" s="3"/>
      <c r="MPR24" s="3"/>
      <c r="MPS24" s="3"/>
      <c r="MPT24" s="3"/>
      <c r="MPU24" s="3"/>
      <c r="MPV24" s="3"/>
      <c r="MPW24" s="3"/>
      <c r="MPX24" s="3"/>
      <c r="MPY24" s="3"/>
      <c r="MPZ24" s="3"/>
      <c r="MQA24" s="3"/>
      <c r="MQB24" s="3"/>
      <c r="MQC24" s="3"/>
      <c r="MQD24" s="3"/>
      <c r="MQE24" s="3"/>
      <c r="MQF24" s="3"/>
      <c r="MQG24" s="3"/>
      <c r="MQH24" s="3"/>
      <c r="MQI24" s="3"/>
      <c r="MQJ24" s="3"/>
      <c r="MQK24" s="3"/>
      <c r="MQL24" s="3"/>
      <c r="MQM24" s="3"/>
      <c r="MQN24" s="3"/>
      <c r="MQO24" s="3"/>
      <c r="MQP24" s="3"/>
      <c r="MQQ24" s="3"/>
      <c r="MQR24" s="3"/>
      <c r="MQS24" s="3"/>
      <c r="MQT24" s="3"/>
      <c r="MQU24" s="3"/>
      <c r="MQV24" s="3"/>
      <c r="MQW24" s="3"/>
      <c r="MQX24" s="3"/>
      <c r="MQY24" s="3"/>
      <c r="MQZ24" s="3"/>
      <c r="MRA24" s="3"/>
      <c r="MRB24" s="3"/>
      <c r="MRC24" s="3"/>
      <c r="MRD24" s="3"/>
      <c r="MRE24" s="3"/>
      <c r="MRF24" s="3"/>
      <c r="MRG24" s="3"/>
      <c r="MRH24" s="3"/>
      <c r="MRI24" s="3"/>
      <c r="MRJ24" s="3"/>
      <c r="MRK24" s="3"/>
      <c r="MRL24" s="3"/>
      <c r="MRM24" s="3"/>
      <c r="MRN24" s="3"/>
      <c r="MRO24" s="3"/>
      <c r="MRP24" s="3"/>
      <c r="MRQ24" s="3"/>
      <c r="MRR24" s="3"/>
      <c r="MRS24" s="3"/>
      <c r="MRT24" s="3"/>
      <c r="MRU24" s="3"/>
      <c r="MRV24" s="3"/>
      <c r="MRW24" s="3"/>
      <c r="MRX24" s="3"/>
      <c r="MRY24" s="3"/>
      <c r="MRZ24" s="3"/>
      <c r="MSA24" s="3"/>
      <c r="MSB24" s="3"/>
      <c r="MSC24" s="3"/>
      <c r="MSD24" s="3"/>
      <c r="MSE24" s="3"/>
      <c r="MSF24" s="3"/>
      <c r="MSG24" s="3"/>
      <c r="MSH24" s="3"/>
      <c r="MSI24" s="3"/>
      <c r="MSJ24" s="3"/>
      <c r="MSK24" s="3"/>
      <c r="MSL24" s="3"/>
      <c r="MSM24" s="3"/>
      <c r="MSN24" s="3"/>
      <c r="MSO24" s="3"/>
      <c r="MSP24" s="3"/>
      <c r="MSQ24" s="3"/>
      <c r="MSR24" s="3"/>
      <c r="MSS24" s="3"/>
      <c r="MST24" s="3"/>
      <c r="MSU24" s="3"/>
      <c r="MSV24" s="3"/>
      <c r="MSW24" s="3"/>
      <c r="MSX24" s="3"/>
      <c r="MSY24" s="3"/>
      <c r="MSZ24" s="3"/>
      <c r="MTA24" s="3"/>
      <c r="MTB24" s="3"/>
      <c r="MTC24" s="3"/>
      <c r="MTD24" s="3"/>
      <c r="MTE24" s="3"/>
      <c r="MTF24" s="3"/>
      <c r="MTG24" s="3"/>
      <c r="MTH24" s="3"/>
      <c r="MTI24" s="3"/>
      <c r="MTJ24" s="3"/>
      <c r="MTK24" s="3"/>
      <c r="MTL24" s="3"/>
      <c r="MTM24" s="3"/>
      <c r="MTN24" s="3"/>
      <c r="MTO24" s="3"/>
      <c r="MTP24" s="3"/>
      <c r="MTQ24" s="3"/>
      <c r="MTR24" s="3"/>
      <c r="MTS24" s="3"/>
      <c r="MTT24" s="3"/>
      <c r="MTU24" s="3"/>
      <c r="MTV24" s="3"/>
      <c r="MTW24" s="3"/>
      <c r="MTX24" s="3"/>
      <c r="MTY24" s="3"/>
      <c r="MTZ24" s="3"/>
      <c r="MUA24" s="3"/>
      <c r="MUB24" s="3"/>
      <c r="MUC24" s="3"/>
      <c r="MUD24" s="3"/>
      <c r="MUE24" s="3"/>
      <c r="MUF24" s="3"/>
      <c r="MUG24" s="3"/>
      <c r="MUH24" s="3"/>
      <c r="MUI24" s="3"/>
      <c r="MUJ24" s="3"/>
      <c r="MUK24" s="3"/>
      <c r="MUL24" s="3"/>
      <c r="MUM24" s="3"/>
      <c r="MUN24" s="3"/>
      <c r="MUO24" s="3"/>
      <c r="MUP24" s="3"/>
      <c r="MUQ24" s="3"/>
      <c r="MUR24" s="3"/>
      <c r="MUS24" s="3"/>
      <c r="MUT24" s="3"/>
      <c r="MUU24" s="3"/>
      <c r="MUV24" s="3"/>
      <c r="MUW24" s="3"/>
      <c r="MUX24" s="3"/>
      <c r="MUY24" s="3"/>
      <c r="MUZ24" s="3"/>
      <c r="MVA24" s="3"/>
      <c r="MVB24" s="3"/>
      <c r="MVC24" s="3"/>
      <c r="MVD24" s="3"/>
      <c r="MVE24" s="3"/>
      <c r="MVF24" s="3"/>
      <c r="MVG24" s="3"/>
      <c r="MVH24" s="3"/>
      <c r="MVI24" s="3"/>
      <c r="MVJ24" s="3"/>
      <c r="MVK24" s="3"/>
      <c r="MVL24" s="3"/>
      <c r="MVM24" s="3"/>
      <c r="MVN24" s="3"/>
      <c r="MVO24" s="3"/>
      <c r="MVP24" s="3"/>
      <c r="MVQ24" s="3"/>
      <c r="MVR24" s="3"/>
      <c r="MVS24" s="3"/>
      <c r="MVT24" s="3"/>
      <c r="MVU24" s="3"/>
      <c r="MVV24" s="3"/>
      <c r="MVW24" s="3"/>
      <c r="MVX24" s="3"/>
      <c r="MVY24" s="3"/>
      <c r="MVZ24" s="3"/>
      <c r="MWA24" s="3"/>
      <c r="MWB24" s="3"/>
      <c r="MWC24" s="3"/>
      <c r="MWD24" s="3"/>
      <c r="MWE24" s="3"/>
      <c r="MWF24" s="3"/>
      <c r="MWG24" s="3"/>
      <c r="MWH24" s="3"/>
      <c r="MWI24" s="3"/>
      <c r="MWJ24" s="3"/>
      <c r="MWK24" s="3"/>
      <c r="MWL24" s="3"/>
      <c r="MWM24" s="3"/>
      <c r="MWN24" s="3"/>
      <c r="MWO24" s="3"/>
      <c r="MWP24" s="3"/>
      <c r="MWQ24" s="3"/>
      <c r="MWR24" s="3"/>
      <c r="MWS24" s="3"/>
      <c r="MWT24" s="3"/>
      <c r="MWU24" s="3"/>
      <c r="MWV24" s="3"/>
      <c r="MWW24" s="3"/>
      <c r="MWX24" s="3"/>
      <c r="MWY24" s="3"/>
      <c r="MWZ24" s="3"/>
      <c r="MXA24" s="3"/>
      <c r="MXB24" s="3"/>
      <c r="MXC24" s="3"/>
      <c r="MXD24" s="3"/>
      <c r="MXE24" s="3"/>
      <c r="MXF24" s="3"/>
      <c r="MXG24" s="3"/>
      <c r="MXH24" s="3"/>
      <c r="MXI24" s="3"/>
      <c r="MXJ24" s="3"/>
      <c r="MXK24" s="3"/>
      <c r="MXL24" s="3"/>
      <c r="MXM24" s="3"/>
      <c r="MXN24" s="3"/>
      <c r="MXO24" s="3"/>
      <c r="MXP24" s="3"/>
      <c r="MXQ24" s="3"/>
      <c r="MXR24" s="3"/>
      <c r="MXS24" s="3"/>
      <c r="MXT24" s="3"/>
      <c r="MXU24" s="3"/>
      <c r="MXV24" s="3"/>
      <c r="MXW24" s="3"/>
      <c r="MXX24" s="3"/>
      <c r="MXY24" s="3"/>
      <c r="MXZ24" s="3"/>
      <c r="MYA24" s="3"/>
      <c r="MYB24" s="3"/>
      <c r="MYC24" s="3"/>
      <c r="MYD24" s="3"/>
      <c r="MYE24" s="3"/>
      <c r="MYF24" s="3"/>
      <c r="MYG24" s="3"/>
      <c r="MYH24" s="3"/>
      <c r="MYI24" s="3"/>
      <c r="MYJ24" s="3"/>
      <c r="MYK24" s="3"/>
      <c r="MYL24" s="3"/>
      <c r="MYM24" s="3"/>
      <c r="MYN24" s="3"/>
      <c r="MYO24" s="3"/>
      <c r="MYP24" s="3"/>
      <c r="MYQ24" s="3"/>
      <c r="MYR24" s="3"/>
      <c r="MYS24" s="3"/>
      <c r="MYT24" s="3"/>
      <c r="MYU24" s="3"/>
      <c r="MYV24" s="3"/>
      <c r="MYW24" s="3"/>
      <c r="MYX24" s="3"/>
      <c r="MYY24" s="3"/>
      <c r="MYZ24" s="3"/>
      <c r="MZA24" s="3"/>
      <c r="MZB24" s="3"/>
      <c r="MZC24" s="3"/>
      <c r="MZD24" s="3"/>
      <c r="MZE24" s="3"/>
      <c r="MZF24" s="3"/>
      <c r="MZG24" s="3"/>
      <c r="MZH24" s="3"/>
      <c r="MZI24" s="3"/>
      <c r="MZJ24" s="3"/>
      <c r="MZK24" s="3"/>
      <c r="MZL24" s="3"/>
      <c r="MZM24" s="3"/>
      <c r="MZN24" s="3"/>
      <c r="MZO24" s="3"/>
      <c r="MZP24" s="3"/>
      <c r="MZQ24" s="3"/>
      <c r="MZR24" s="3"/>
      <c r="MZS24" s="3"/>
      <c r="MZT24" s="3"/>
      <c r="MZU24" s="3"/>
      <c r="MZV24" s="3"/>
      <c r="MZW24" s="3"/>
      <c r="MZX24" s="3"/>
      <c r="MZY24" s="3"/>
      <c r="MZZ24" s="3"/>
      <c r="NAA24" s="3"/>
      <c r="NAB24" s="3"/>
      <c r="NAC24" s="3"/>
      <c r="NAD24" s="3"/>
      <c r="NAE24" s="3"/>
      <c r="NAF24" s="3"/>
      <c r="NAG24" s="3"/>
      <c r="NAH24" s="3"/>
      <c r="NAI24" s="3"/>
      <c r="NAJ24" s="3"/>
      <c r="NAK24" s="3"/>
      <c r="NAL24" s="3"/>
      <c r="NAM24" s="3"/>
      <c r="NAN24" s="3"/>
      <c r="NAO24" s="3"/>
      <c r="NAP24" s="3"/>
      <c r="NAQ24" s="3"/>
      <c r="NAR24" s="3"/>
      <c r="NAS24" s="3"/>
      <c r="NAT24" s="3"/>
      <c r="NAU24" s="3"/>
      <c r="NAV24" s="3"/>
      <c r="NAW24" s="3"/>
      <c r="NAX24" s="3"/>
      <c r="NAY24" s="3"/>
      <c r="NAZ24" s="3"/>
      <c r="NBA24" s="3"/>
      <c r="NBB24" s="3"/>
      <c r="NBC24" s="3"/>
      <c r="NBD24" s="3"/>
      <c r="NBE24" s="3"/>
      <c r="NBF24" s="3"/>
      <c r="NBG24" s="3"/>
      <c r="NBH24" s="3"/>
      <c r="NBI24" s="3"/>
      <c r="NBJ24" s="3"/>
      <c r="NBK24" s="3"/>
      <c r="NBL24" s="3"/>
      <c r="NBM24" s="3"/>
      <c r="NBN24" s="3"/>
      <c r="NBO24" s="3"/>
      <c r="NBP24" s="3"/>
      <c r="NBQ24" s="3"/>
      <c r="NBR24" s="3"/>
      <c r="NBS24" s="3"/>
      <c r="NBT24" s="3"/>
      <c r="NBU24" s="3"/>
      <c r="NBV24" s="3"/>
      <c r="NBW24" s="3"/>
      <c r="NBX24" s="3"/>
      <c r="NBY24" s="3"/>
      <c r="NBZ24" s="3"/>
      <c r="NCA24" s="3"/>
      <c r="NCB24" s="3"/>
      <c r="NCC24" s="3"/>
      <c r="NCD24" s="3"/>
      <c r="NCE24" s="3"/>
      <c r="NCF24" s="3"/>
      <c r="NCG24" s="3"/>
      <c r="NCH24" s="3"/>
      <c r="NCI24" s="3"/>
      <c r="NCJ24" s="3"/>
      <c r="NCK24" s="3"/>
      <c r="NCL24" s="3"/>
      <c r="NCM24" s="3"/>
      <c r="NCN24" s="3"/>
      <c r="NCO24" s="3"/>
      <c r="NCP24" s="3"/>
      <c r="NCQ24" s="3"/>
      <c r="NCR24" s="3"/>
      <c r="NCS24" s="3"/>
      <c r="NCT24" s="3"/>
      <c r="NCU24" s="3"/>
      <c r="NCV24" s="3"/>
      <c r="NCW24" s="3"/>
      <c r="NCX24" s="3"/>
      <c r="NCY24" s="3"/>
      <c r="NCZ24" s="3"/>
      <c r="NDA24" s="3"/>
      <c r="NDB24" s="3"/>
      <c r="NDC24" s="3"/>
      <c r="NDD24" s="3"/>
      <c r="NDE24" s="3"/>
      <c r="NDF24" s="3"/>
      <c r="NDG24" s="3"/>
      <c r="NDH24" s="3"/>
      <c r="NDI24" s="3"/>
      <c r="NDJ24" s="3"/>
      <c r="NDK24" s="3"/>
      <c r="NDL24" s="3"/>
      <c r="NDM24" s="3"/>
      <c r="NDN24" s="3"/>
      <c r="NDO24" s="3"/>
      <c r="NDP24" s="3"/>
      <c r="NDQ24" s="3"/>
      <c r="NDR24" s="3"/>
      <c r="NDS24" s="3"/>
      <c r="NDT24" s="3"/>
      <c r="NDU24" s="3"/>
      <c r="NDV24" s="3"/>
      <c r="NDW24" s="3"/>
      <c r="NDX24" s="3"/>
      <c r="NDY24" s="3"/>
      <c r="NDZ24" s="3"/>
      <c r="NEA24" s="3"/>
      <c r="NEB24" s="3"/>
      <c r="NEC24" s="3"/>
      <c r="NED24" s="3"/>
      <c r="NEE24" s="3"/>
      <c r="NEF24" s="3"/>
      <c r="NEG24" s="3"/>
      <c r="NEH24" s="3"/>
      <c r="NEI24" s="3"/>
      <c r="NEJ24" s="3"/>
      <c r="NEK24" s="3"/>
      <c r="NEL24" s="3"/>
      <c r="NEM24" s="3"/>
      <c r="NEN24" s="3"/>
      <c r="NEO24" s="3"/>
      <c r="NEP24" s="3"/>
      <c r="NEQ24" s="3"/>
      <c r="NER24" s="3"/>
      <c r="NES24" s="3"/>
      <c r="NET24" s="3"/>
      <c r="NEU24" s="3"/>
      <c r="NEV24" s="3"/>
      <c r="NEW24" s="3"/>
      <c r="NEX24" s="3"/>
      <c r="NEY24" s="3"/>
      <c r="NEZ24" s="3"/>
      <c r="NFA24" s="3"/>
      <c r="NFB24" s="3"/>
      <c r="NFC24" s="3"/>
      <c r="NFD24" s="3"/>
      <c r="NFE24" s="3"/>
      <c r="NFF24" s="3"/>
      <c r="NFG24" s="3"/>
      <c r="NFH24" s="3"/>
      <c r="NFI24" s="3"/>
      <c r="NFJ24" s="3"/>
      <c r="NFK24" s="3"/>
      <c r="NFL24" s="3"/>
      <c r="NFM24" s="3"/>
      <c r="NFN24" s="3"/>
      <c r="NFO24" s="3"/>
      <c r="NFP24" s="3"/>
      <c r="NFQ24" s="3"/>
      <c r="NFR24" s="3"/>
      <c r="NFS24" s="3"/>
      <c r="NFT24" s="3"/>
      <c r="NFU24" s="3"/>
      <c r="NFV24" s="3"/>
      <c r="NFW24" s="3"/>
      <c r="NFX24" s="3"/>
      <c r="NFY24" s="3"/>
      <c r="NFZ24" s="3"/>
      <c r="NGA24" s="3"/>
      <c r="NGB24" s="3"/>
      <c r="NGC24" s="3"/>
      <c r="NGD24" s="3"/>
      <c r="NGE24" s="3"/>
      <c r="NGF24" s="3"/>
      <c r="NGG24" s="3"/>
      <c r="NGH24" s="3"/>
      <c r="NGI24" s="3"/>
      <c r="NGJ24" s="3"/>
      <c r="NGK24" s="3"/>
      <c r="NGL24" s="3"/>
      <c r="NGM24" s="3"/>
      <c r="NGN24" s="3"/>
      <c r="NGO24" s="3"/>
      <c r="NGP24" s="3"/>
      <c r="NGQ24" s="3"/>
      <c r="NGR24" s="3"/>
      <c r="NGS24" s="3"/>
      <c r="NGT24" s="3"/>
      <c r="NGU24" s="3"/>
      <c r="NGV24" s="3"/>
      <c r="NGW24" s="3"/>
      <c r="NGX24" s="3"/>
      <c r="NGY24" s="3"/>
      <c r="NGZ24" s="3"/>
      <c r="NHA24" s="3"/>
      <c r="NHB24" s="3"/>
      <c r="NHC24" s="3"/>
      <c r="NHD24" s="3"/>
      <c r="NHE24" s="3"/>
      <c r="NHF24" s="3"/>
      <c r="NHG24" s="3"/>
      <c r="NHH24" s="3"/>
      <c r="NHI24" s="3"/>
      <c r="NHJ24" s="3"/>
      <c r="NHK24" s="3"/>
      <c r="NHL24" s="3"/>
      <c r="NHM24" s="3"/>
      <c r="NHN24" s="3"/>
      <c r="NHO24" s="3"/>
      <c r="NHP24" s="3"/>
      <c r="NHQ24" s="3"/>
      <c r="NHR24" s="3"/>
      <c r="NHS24" s="3"/>
      <c r="NHT24" s="3"/>
      <c r="NHU24" s="3"/>
      <c r="NHV24" s="3"/>
      <c r="NHW24" s="3"/>
      <c r="NHX24" s="3"/>
      <c r="NHY24" s="3"/>
      <c r="NHZ24" s="3"/>
      <c r="NIA24" s="3"/>
      <c r="NIB24" s="3"/>
      <c r="NIC24" s="3"/>
      <c r="NID24" s="3"/>
      <c r="NIE24" s="3"/>
      <c r="NIF24" s="3"/>
      <c r="NIG24" s="3"/>
      <c r="NIH24" s="3"/>
      <c r="NII24" s="3"/>
      <c r="NIJ24" s="3"/>
      <c r="NIK24" s="3"/>
      <c r="NIL24" s="3"/>
      <c r="NIM24" s="3"/>
      <c r="NIN24" s="3"/>
      <c r="NIO24" s="3"/>
      <c r="NIP24" s="3"/>
      <c r="NIQ24" s="3"/>
      <c r="NIR24" s="3"/>
      <c r="NIS24" s="3"/>
      <c r="NIT24" s="3"/>
      <c r="NIU24" s="3"/>
      <c r="NIV24" s="3"/>
      <c r="NIW24" s="3"/>
      <c r="NIX24" s="3"/>
      <c r="NIY24" s="3"/>
      <c r="NIZ24" s="3"/>
      <c r="NJA24" s="3"/>
      <c r="NJB24" s="3"/>
      <c r="NJC24" s="3"/>
      <c r="NJD24" s="3"/>
      <c r="NJE24" s="3"/>
      <c r="NJF24" s="3"/>
      <c r="NJG24" s="3"/>
      <c r="NJH24" s="3"/>
      <c r="NJI24" s="3"/>
      <c r="NJJ24" s="3"/>
      <c r="NJK24" s="3"/>
      <c r="NJL24" s="3"/>
      <c r="NJM24" s="3"/>
      <c r="NJN24" s="3"/>
      <c r="NJO24" s="3"/>
      <c r="NJP24" s="3"/>
      <c r="NJQ24" s="3"/>
      <c r="NJR24" s="3"/>
      <c r="NJS24" s="3"/>
      <c r="NJT24" s="3"/>
      <c r="NJU24" s="3"/>
      <c r="NJV24" s="3"/>
      <c r="NJW24" s="3"/>
      <c r="NJX24" s="3"/>
      <c r="NJY24" s="3"/>
      <c r="NJZ24" s="3"/>
      <c r="NKA24" s="3"/>
      <c r="NKB24" s="3"/>
      <c r="NKC24" s="3"/>
      <c r="NKD24" s="3"/>
      <c r="NKE24" s="3"/>
      <c r="NKF24" s="3"/>
      <c r="NKG24" s="3"/>
      <c r="NKH24" s="3"/>
      <c r="NKI24" s="3"/>
      <c r="NKJ24" s="3"/>
      <c r="NKK24" s="3"/>
      <c r="NKL24" s="3"/>
      <c r="NKM24" s="3"/>
      <c r="NKN24" s="3"/>
      <c r="NKO24" s="3"/>
      <c r="NKP24" s="3"/>
      <c r="NKQ24" s="3"/>
      <c r="NKR24" s="3"/>
      <c r="NKS24" s="3"/>
      <c r="NKT24" s="3"/>
      <c r="NKU24" s="3"/>
      <c r="NKV24" s="3"/>
      <c r="NKW24" s="3"/>
      <c r="NKX24" s="3"/>
      <c r="NKY24" s="3"/>
      <c r="NKZ24" s="3"/>
      <c r="NLA24" s="3"/>
      <c r="NLB24" s="3"/>
      <c r="NLC24" s="3"/>
      <c r="NLD24" s="3"/>
      <c r="NLE24" s="3"/>
      <c r="NLF24" s="3"/>
      <c r="NLG24" s="3"/>
      <c r="NLH24" s="3"/>
      <c r="NLI24" s="3"/>
      <c r="NLJ24" s="3"/>
      <c r="NLK24" s="3"/>
      <c r="NLL24" s="3"/>
      <c r="NLM24" s="3"/>
      <c r="NLN24" s="3"/>
      <c r="NLO24" s="3"/>
      <c r="NLP24" s="3"/>
      <c r="NLQ24" s="3"/>
      <c r="NLR24" s="3"/>
      <c r="NLS24" s="3"/>
      <c r="NLT24" s="3"/>
      <c r="NLU24" s="3"/>
      <c r="NLV24" s="3"/>
      <c r="NLW24" s="3"/>
      <c r="NLX24" s="3"/>
      <c r="NLY24" s="3"/>
      <c r="NLZ24" s="3"/>
      <c r="NMA24" s="3"/>
      <c r="NMB24" s="3"/>
      <c r="NMC24" s="3"/>
      <c r="NMD24" s="3"/>
      <c r="NME24" s="3"/>
      <c r="NMF24" s="3"/>
      <c r="NMG24" s="3"/>
      <c r="NMH24" s="3"/>
      <c r="NMI24" s="3"/>
      <c r="NMJ24" s="3"/>
      <c r="NMK24" s="3"/>
      <c r="NML24" s="3"/>
      <c r="NMM24" s="3"/>
      <c r="NMN24" s="3"/>
      <c r="NMO24" s="3"/>
      <c r="NMP24" s="3"/>
      <c r="NMQ24" s="3"/>
      <c r="NMR24" s="3"/>
      <c r="NMS24" s="3"/>
      <c r="NMT24" s="3"/>
      <c r="NMU24" s="3"/>
      <c r="NMV24" s="3"/>
      <c r="NMW24" s="3"/>
      <c r="NMX24" s="3"/>
      <c r="NMY24" s="3"/>
      <c r="NMZ24" s="3"/>
      <c r="NNA24" s="3"/>
      <c r="NNB24" s="3"/>
      <c r="NNC24" s="3"/>
      <c r="NND24" s="3"/>
      <c r="NNE24" s="3"/>
      <c r="NNF24" s="3"/>
      <c r="NNG24" s="3"/>
      <c r="NNH24" s="3"/>
      <c r="NNI24" s="3"/>
      <c r="NNJ24" s="3"/>
      <c r="NNK24" s="3"/>
      <c r="NNL24" s="3"/>
      <c r="NNM24" s="3"/>
      <c r="NNN24" s="3"/>
      <c r="NNO24" s="3"/>
      <c r="NNP24" s="3"/>
      <c r="NNQ24" s="3"/>
      <c r="NNR24" s="3"/>
      <c r="NNS24" s="3"/>
      <c r="NNT24" s="3"/>
      <c r="NNU24" s="3"/>
      <c r="NNV24" s="3"/>
      <c r="NNW24" s="3"/>
      <c r="NNX24" s="3"/>
      <c r="NNY24" s="3"/>
      <c r="NNZ24" s="3"/>
      <c r="NOA24" s="3"/>
      <c r="NOB24" s="3"/>
      <c r="NOC24" s="3"/>
      <c r="NOD24" s="3"/>
      <c r="NOE24" s="3"/>
      <c r="NOF24" s="3"/>
      <c r="NOG24" s="3"/>
      <c r="NOH24" s="3"/>
      <c r="NOI24" s="3"/>
      <c r="NOJ24" s="3"/>
      <c r="NOK24" s="3"/>
      <c r="NOL24" s="3"/>
      <c r="NOM24" s="3"/>
      <c r="NON24" s="3"/>
      <c r="NOO24" s="3"/>
      <c r="NOP24" s="3"/>
      <c r="NOQ24" s="3"/>
      <c r="NOR24" s="3"/>
      <c r="NOS24" s="3"/>
      <c r="NOT24" s="3"/>
      <c r="NOU24" s="3"/>
      <c r="NOV24" s="3"/>
      <c r="NOW24" s="3"/>
      <c r="NOX24" s="3"/>
      <c r="NOY24" s="3"/>
      <c r="NOZ24" s="3"/>
      <c r="NPA24" s="3"/>
      <c r="NPB24" s="3"/>
      <c r="NPC24" s="3"/>
      <c r="NPD24" s="3"/>
      <c r="NPE24" s="3"/>
      <c r="NPF24" s="3"/>
      <c r="NPG24" s="3"/>
      <c r="NPH24" s="3"/>
      <c r="NPI24" s="3"/>
      <c r="NPJ24" s="3"/>
      <c r="NPK24" s="3"/>
      <c r="NPL24" s="3"/>
      <c r="NPM24" s="3"/>
      <c r="NPN24" s="3"/>
      <c r="NPO24" s="3"/>
      <c r="NPP24" s="3"/>
      <c r="NPQ24" s="3"/>
      <c r="NPR24" s="3"/>
      <c r="NPS24" s="3"/>
      <c r="NPT24" s="3"/>
      <c r="NPU24" s="3"/>
      <c r="NPV24" s="3"/>
      <c r="NPW24" s="3"/>
      <c r="NPX24" s="3"/>
      <c r="NPY24" s="3"/>
      <c r="NPZ24" s="3"/>
      <c r="NQA24" s="3"/>
      <c r="NQB24" s="3"/>
      <c r="NQC24" s="3"/>
      <c r="NQD24" s="3"/>
      <c r="NQE24" s="3"/>
      <c r="NQF24" s="3"/>
      <c r="NQG24" s="3"/>
      <c r="NQH24" s="3"/>
      <c r="NQI24" s="3"/>
      <c r="NQJ24" s="3"/>
      <c r="NQK24" s="3"/>
      <c r="NQL24" s="3"/>
      <c r="NQM24" s="3"/>
      <c r="NQN24" s="3"/>
      <c r="NQO24" s="3"/>
      <c r="NQP24" s="3"/>
      <c r="NQQ24" s="3"/>
      <c r="NQR24" s="3"/>
      <c r="NQS24" s="3"/>
      <c r="NQT24" s="3"/>
      <c r="NQU24" s="3"/>
      <c r="NQV24" s="3"/>
      <c r="NQW24" s="3"/>
      <c r="NQX24" s="3"/>
      <c r="NQY24" s="3"/>
      <c r="NQZ24" s="3"/>
      <c r="NRA24" s="3"/>
      <c r="NRB24" s="3"/>
      <c r="NRC24" s="3"/>
      <c r="NRD24" s="3"/>
      <c r="NRE24" s="3"/>
      <c r="NRF24" s="3"/>
      <c r="NRG24" s="3"/>
      <c r="NRH24" s="3"/>
      <c r="NRI24" s="3"/>
      <c r="NRJ24" s="3"/>
      <c r="NRK24" s="3"/>
      <c r="NRL24" s="3"/>
      <c r="NRM24" s="3"/>
      <c r="NRN24" s="3"/>
      <c r="NRO24" s="3"/>
      <c r="NRP24" s="3"/>
      <c r="NRQ24" s="3"/>
      <c r="NRR24" s="3"/>
      <c r="NRS24" s="3"/>
      <c r="NRT24" s="3"/>
      <c r="NRU24" s="3"/>
      <c r="NRV24" s="3"/>
      <c r="NRW24" s="3"/>
      <c r="NRX24" s="3"/>
      <c r="NRY24" s="3"/>
      <c r="NRZ24" s="3"/>
      <c r="NSA24" s="3"/>
      <c r="NSB24" s="3"/>
      <c r="NSC24" s="3"/>
      <c r="NSD24" s="3"/>
      <c r="NSE24" s="3"/>
      <c r="NSF24" s="3"/>
      <c r="NSG24" s="3"/>
      <c r="NSH24" s="3"/>
      <c r="NSI24" s="3"/>
      <c r="NSJ24" s="3"/>
      <c r="NSK24" s="3"/>
      <c r="NSL24" s="3"/>
      <c r="NSM24" s="3"/>
      <c r="NSN24" s="3"/>
      <c r="NSO24" s="3"/>
      <c r="NSP24" s="3"/>
      <c r="NSQ24" s="3"/>
      <c r="NSR24" s="3"/>
      <c r="NSS24" s="3"/>
      <c r="NST24" s="3"/>
      <c r="NSU24" s="3"/>
      <c r="NSV24" s="3"/>
      <c r="NSW24" s="3"/>
      <c r="NSX24" s="3"/>
      <c r="NSY24" s="3"/>
      <c r="NSZ24" s="3"/>
      <c r="NTA24" s="3"/>
      <c r="NTB24" s="3"/>
      <c r="NTC24" s="3"/>
      <c r="NTD24" s="3"/>
      <c r="NTE24" s="3"/>
      <c r="NTF24" s="3"/>
      <c r="NTG24" s="3"/>
      <c r="NTH24" s="3"/>
      <c r="NTI24" s="3"/>
      <c r="NTJ24" s="3"/>
      <c r="NTK24" s="3"/>
      <c r="NTL24" s="3"/>
      <c r="NTM24" s="3"/>
      <c r="NTN24" s="3"/>
      <c r="NTO24" s="3"/>
      <c r="NTP24" s="3"/>
      <c r="NTQ24" s="3"/>
      <c r="NTR24" s="3"/>
      <c r="NTS24" s="3"/>
      <c r="NTT24" s="3"/>
      <c r="NTU24" s="3"/>
      <c r="NTV24" s="3"/>
      <c r="NTW24" s="3"/>
      <c r="NTX24" s="3"/>
      <c r="NTY24" s="3"/>
      <c r="NTZ24" s="3"/>
      <c r="NUA24" s="3"/>
      <c r="NUB24" s="3"/>
      <c r="NUC24" s="3"/>
      <c r="NUD24" s="3"/>
      <c r="NUE24" s="3"/>
      <c r="NUF24" s="3"/>
      <c r="NUG24" s="3"/>
      <c r="NUH24" s="3"/>
      <c r="NUI24" s="3"/>
      <c r="NUJ24" s="3"/>
      <c r="NUK24" s="3"/>
      <c r="NUL24" s="3"/>
      <c r="NUM24" s="3"/>
      <c r="NUN24" s="3"/>
      <c r="NUO24" s="3"/>
      <c r="NUP24" s="3"/>
      <c r="NUQ24" s="3"/>
      <c r="NUR24" s="3"/>
      <c r="NUS24" s="3"/>
      <c r="NUT24" s="3"/>
      <c r="NUU24" s="3"/>
      <c r="NUV24" s="3"/>
      <c r="NUW24" s="3"/>
      <c r="NUX24" s="3"/>
      <c r="NUY24" s="3"/>
      <c r="NUZ24" s="3"/>
      <c r="NVA24" s="3"/>
      <c r="NVB24" s="3"/>
      <c r="NVC24" s="3"/>
      <c r="NVD24" s="3"/>
      <c r="NVE24" s="3"/>
      <c r="NVF24" s="3"/>
      <c r="NVG24" s="3"/>
      <c r="NVH24" s="3"/>
      <c r="NVI24" s="3"/>
      <c r="NVJ24" s="3"/>
      <c r="NVK24" s="3"/>
      <c r="NVL24" s="3"/>
      <c r="NVM24" s="3"/>
      <c r="NVN24" s="3"/>
      <c r="NVO24" s="3"/>
      <c r="NVP24" s="3"/>
      <c r="NVQ24" s="3"/>
      <c r="NVR24" s="3"/>
      <c r="NVS24" s="3"/>
      <c r="NVT24" s="3"/>
      <c r="NVU24" s="3"/>
      <c r="NVV24" s="3"/>
      <c r="NVW24" s="3"/>
      <c r="NVX24" s="3"/>
      <c r="NVY24" s="3"/>
      <c r="NVZ24" s="3"/>
      <c r="NWA24" s="3"/>
      <c r="NWB24" s="3"/>
      <c r="NWC24" s="3"/>
      <c r="NWD24" s="3"/>
      <c r="NWE24" s="3"/>
      <c r="NWF24" s="3"/>
      <c r="NWG24" s="3"/>
      <c r="NWH24" s="3"/>
      <c r="NWI24" s="3"/>
      <c r="NWJ24" s="3"/>
      <c r="NWK24" s="3"/>
      <c r="NWL24" s="3"/>
      <c r="NWM24" s="3"/>
      <c r="NWN24" s="3"/>
      <c r="NWO24" s="3"/>
      <c r="NWP24" s="3"/>
      <c r="NWQ24" s="3"/>
      <c r="NWR24" s="3"/>
      <c r="NWS24" s="3"/>
      <c r="NWT24" s="3"/>
      <c r="NWU24" s="3"/>
      <c r="NWV24" s="3"/>
      <c r="NWW24" s="3"/>
      <c r="NWX24" s="3"/>
      <c r="NWY24" s="3"/>
      <c r="NWZ24" s="3"/>
      <c r="NXA24" s="3"/>
      <c r="NXB24" s="3"/>
      <c r="NXC24" s="3"/>
      <c r="NXD24" s="3"/>
      <c r="NXE24" s="3"/>
      <c r="NXF24" s="3"/>
      <c r="NXG24" s="3"/>
      <c r="NXH24" s="3"/>
      <c r="NXI24" s="3"/>
      <c r="NXJ24" s="3"/>
      <c r="NXK24" s="3"/>
      <c r="NXL24" s="3"/>
      <c r="NXM24" s="3"/>
      <c r="NXN24" s="3"/>
      <c r="NXO24" s="3"/>
      <c r="NXP24" s="3"/>
      <c r="NXQ24" s="3"/>
      <c r="NXR24" s="3"/>
      <c r="NXS24" s="3"/>
      <c r="NXT24" s="3"/>
      <c r="NXU24" s="3"/>
      <c r="NXV24" s="3"/>
      <c r="NXW24" s="3"/>
      <c r="NXX24" s="3"/>
      <c r="NXY24" s="3"/>
      <c r="NXZ24" s="3"/>
      <c r="NYA24" s="3"/>
      <c r="NYB24" s="3"/>
      <c r="NYC24" s="3"/>
      <c r="NYD24" s="3"/>
      <c r="NYE24" s="3"/>
      <c r="NYF24" s="3"/>
      <c r="NYG24" s="3"/>
      <c r="NYH24" s="3"/>
      <c r="NYI24" s="3"/>
      <c r="NYJ24" s="3"/>
      <c r="NYK24" s="3"/>
      <c r="NYL24" s="3"/>
      <c r="NYM24" s="3"/>
      <c r="NYN24" s="3"/>
      <c r="NYO24" s="3"/>
      <c r="NYP24" s="3"/>
      <c r="NYQ24" s="3"/>
      <c r="NYR24" s="3"/>
      <c r="NYS24" s="3"/>
      <c r="NYT24" s="3"/>
      <c r="NYU24" s="3"/>
      <c r="NYV24" s="3"/>
      <c r="NYW24" s="3"/>
      <c r="NYX24" s="3"/>
      <c r="NYY24" s="3"/>
      <c r="NYZ24" s="3"/>
      <c r="NZA24" s="3"/>
      <c r="NZB24" s="3"/>
      <c r="NZC24" s="3"/>
      <c r="NZD24" s="3"/>
      <c r="NZE24" s="3"/>
      <c r="NZF24" s="3"/>
      <c r="NZG24" s="3"/>
      <c r="NZH24" s="3"/>
      <c r="NZI24" s="3"/>
      <c r="NZJ24" s="3"/>
      <c r="NZK24" s="3"/>
      <c r="NZL24" s="3"/>
      <c r="NZM24" s="3"/>
      <c r="NZN24" s="3"/>
      <c r="NZO24" s="3"/>
      <c r="NZP24" s="3"/>
      <c r="NZQ24" s="3"/>
      <c r="NZR24" s="3"/>
      <c r="NZS24" s="3"/>
      <c r="NZT24" s="3"/>
      <c r="NZU24" s="3"/>
      <c r="NZV24" s="3"/>
      <c r="NZW24" s="3"/>
      <c r="NZX24" s="3"/>
      <c r="NZY24" s="3"/>
      <c r="NZZ24" s="3"/>
      <c r="OAA24" s="3"/>
      <c r="OAB24" s="3"/>
      <c r="OAC24" s="3"/>
      <c r="OAD24" s="3"/>
      <c r="OAE24" s="3"/>
      <c r="OAF24" s="3"/>
      <c r="OAG24" s="3"/>
      <c r="OAH24" s="3"/>
      <c r="OAI24" s="3"/>
      <c r="OAJ24" s="3"/>
      <c r="OAK24" s="3"/>
      <c r="OAL24" s="3"/>
      <c r="OAM24" s="3"/>
      <c r="OAN24" s="3"/>
      <c r="OAO24" s="3"/>
      <c r="OAP24" s="3"/>
      <c r="OAQ24" s="3"/>
      <c r="OAR24" s="3"/>
      <c r="OAS24" s="3"/>
      <c r="OAT24" s="3"/>
      <c r="OAU24" s="3"/>
      <c r="OAV24" s="3"/>
      <c r="OAW24" s="3"/>
      <c r="OAX24" s="3"/>
      <c r="OAY24" s="3"/>
      <c r="OAZ24" s="3"/>
      <c r="OBA24" s="3"/>
      <c r="OBB24" s="3"/>
      <c r="OBC24" s="3"/>
      <c r="OBD24" s="3"/>
      <c r="OBE24" s="3"/>
      <c r="OBF24" s="3"/>
      <c r="OBG24" s="3"/>
      <c r="OBH24" s="3"/>
      <c r="OBI24" s="3"/>
      <c r="OBJ24" s="3"/>
      <c r="OBK24" s="3"/>
      <c r="OBL24" s="3"/>
      <c r="OBM24" s="3"/>
      <c r="OBN24" s="3"/>
      <c r="OBO24" s="3"/>
      <c r="OBP24" s="3"/>
      <c r="OBQ24" s="3"/>
      <c r="OBR24" s="3"/>
      <c r="OBS24" s="3"/>
      <c r="OBT24" s="3"/>
      <c r="OBU24" s="3"/>
      <c r="OBV24" s="3"/>
      <c r="OBW24" s="3"/>
      <c r="OBX24" s="3"/>
      <c r="OBY24" s="3"/>
      <c r="OBZ24" s="3"/>
      <c r="OCA24" s="3"/>
      <c r="OCB24" s="3"/>
      <c r="OCC24" s="3"/>
      <c r="OCD24" s="3"/>
      <c r="OCE24" s="3"/>
      <c r="OCF24" s="3"/>
      <c r="OCG24" s="3"/>
      <c r="OCH24" s="3"/>
      <c r="OCI24" s="3"/>
      <c r="OCJ24" s="3"/>
      <c r="OCK24" s="3"/>
      <c r="OCL24" s="3"/>
      <c r="OCM24" s="3"/>
      <c r="OCN24" s="3"/>
      <c r="OCO24" s="3"/>
      <c r="OCP24" s="3"/>
      <c r="OCQ24" s="3"/>
      <c r="OCR24" s="3"/>
      <c r="OCS24" s="3"/>
      <c r="OCT24" s="3"/>
      <c r="OCU24" s="3"/>
      <c r="OCV24" s="3"/>
      <c r="OCW24" s="3"/>
      <c r="OCX24" s="3"/>
      <c r="OCY24" s="3"/>
      <c r="OCZ24" s="3"/>
      <c r="ODA24" s="3"/>
      <c r="ODB24" s="3"/>
      <c r="ODC24" s="3"/>
      <c r="ODD24" s="3"/>
      <c r="ODE24" s="3"/>
      <c r="ODF24" s="3"/>
      <c r="ODG24" s="3"/>
      <c r="ODH24" s="3"/>
      <c r="ODI24" s="3"/>
      <c r="ODJ24" s="3"/>
      <c r="ODK24" s="3"/>
      <c r="ODL24" s="3"/>
      <c r="ODM24" s="3"/>
      <c r="ODN24" s="3"/>
      <c r="ODO24" s="3"/>
      <c r="ODP24" s="3"/>
      <c r="ODQ24" s="3"/>
      <c r="ODR24" s="3"/>
      <c r="ODS24" s="3"/>
      <c r="ODT24" s="3"/>
      <c r="ODU24" s="3"/>
      <c r="ODV24" s="3"/>
      <c r="ODW24" s="3"/>
      <c r="ODX24" s="3"/>
      <c r="ODY24" s="3"/>
      <c r="ODZ24" s="3"/>
      <c r="OEA24" s="3"/>
      <c r="OEB24" s="3"/>
      <c r="OEC24" s="3"/>
      <c r="OED24" s="3"/>
      <c r="OEE24" s="3"/>
      <c r="OEF24" s="3"/>
      <c r="OEG24" s="3"/>
      <c r="OEH24" s="3"/>
      <c r="OEI24" s="3"/>
      <c r="OEJ24" s="3"/>
      <c r="OEK24" s="3"/>
      <c r="OEL24" s="3"/>
      <c r="OEM24" s="3"/>
      <c r="OEN24" s="3"/>
      <c r="OEO24" s="3"/>
      <c r="OEP24" s="3"/>
      <c r="OEQ24" s="3"/>
      <c r="OER24" s="3"/>
      <c r="OES24" s="3"/>
      <c r="OET24" s="3"/>
      <c r="OEU24" s="3"/>
      <c r="OEV24" s="3"/>
      <c r="OEW24" s="3"/>
      <c r="OEX24" s="3"/>
      <c r="OEY24" s="3"/>
      <c r="OEZ24" s="3"/>
      <c r="OFA24" s="3"/>
      <c r="OFB24" s="3"/>
      <c r="OFC24" s="3"/>
      <c r="OFD24" s="3"/>
      <c r="OFE24" s="3"/>
      <c r="OFF24" s="3"/>
      <c r="OFG24" s="3"/>
      <c r="OFH24" s="3"/>
      <c r="OFI24" s="3"/>
      <c r="OFJ24" s="3"/>
      <c r="OFK24" s="3"/>
      <c r="OFL24" s="3"/>
      <c r="OFM24" s="3"/>
      <c r="OFN24" s="3"/>
      <c r="OFO24" s="3"/>
      <c r="OFP24" s="3"/>
      <c r="OFQ24" s="3"/>
      <c r="OFR24" s="3"/>
      <c r="OFS24" s="3"/>
      <c r="OFT24" s="3"/>
      <c r="OFU24" s="3"/>
      <c r="OFV24" s="3"/>
      <c r="OFW24" s="3"/>
      <c r="OFX24" s="3"/>
      <c r="OFY24" s="3"/>
      <c r="OFZ24" s="3"/>
      <c r="OGA24" s="3"/>
      <c r="OGB24" s="3"/>
      <c r="OGC24" s="3"/>
      <c r="OGD24" s="3"/>
      <c r="OGE24" s="3"/>
      <c r="OGF24" s="3"/>
      <c r="OGG24" s="3"/>
      <c r="OGH24" s="3"/>
      <c r="OGI24" s="3"/>
      <c r="OGJ24" s="3"/>
      <c r="OGK24" s="3"/>
      <c r="OGL24" s="3"/>
      <c r="OGM24" s="3"/>
      <c r="OGN24" s="3"/>
      <c r="OGO24" s="3"/>
      <c r="OGP24" s="3"/>
      <c r="OGQ24" s="3"/>
      <c r="OGR24" s="3"/>
      <c r="OGS24" s="3"/>
      <c r="OGT24" s="3"/>
      <c r="OGU24" s="3"/>
      <c r="OGV24" s="3"/>
      <c r="OGW24" s="3"/>
      <c r="OGX24" s="3"/>
      <c r="OGY24" s="3"/>
      <c r="OGZ24" s="3"/>
      <c r="OHA24" s="3"/>
      <c r="OHB24" s="3"/>
      <c r="OHC24" s="3"/>
      <c r="OHD24" s="3"/>
      <c r="OHE24" s="3"/>
      <c r="OHF24" s="3"/>
      <c r="OHG24" s="3"/>
      <c r="OHH24" s="3"/>
      <c r="OHI24" s="3"/>
      <c r="OHJ24" s="3"/>
      <c r="OHK24" s="3"/>
      <c r="OHL24" s="3"/>
      <c r="OHM24" s="3"/>
      <c r="OHN24" s="3"/>
      <c r="OHO24" s="3"/>
      <c r="OHP24" s="3"/>
      <c r="OHQ24" s="3"/>
      <c r="OHR24" s="3"/>
      <c r="OHS24" s="3"/>
      <c r="OHT24" s="3"/>
      <c r="OHU24" s="3"/>
      <c r="OHV24" s="3"/>
      <c r="OHW24" s="3"/>
      <c r="OHX24" s="3"/>
      <c r="OHY24" s="3"/>
      <c r="OHZ24" s="3"/>
      <c r="OIA24" s="3"/>
      <c r="OIB24" s="3"/>
      <c r="OIC24" s="3"/>
      <c r="OID24" s="3"/>
      <c r="OIE24" s="3"/>
      <c r="OIF24" s="3"/>
      <c r="OIG24" s="3"/>
      <c r="OIH24" s="3"/>
      <c r="OII24" s="3"/>
      <c r="OIJ24" s="3"/>
      <c r="OIK24" s="3"/>
      <c r="OIL24" s="3"/>
      <c r="OIM24" s="3"/>
      <c r="OIN24" s="3"/>
      <c r="OIO24" s="3"/>
      <c r="OIP24" s="3"/>
      <c r="OIQ24" s="3"/>
      <c r="OIR24" s="3"/>
      <c r="OIS24" s="3"/>
      <c r="OIT24" s="3"/>
      <c r="OIU24" s="3"/>
      <c r="OIV24" s="3"/>
      <c r="OIW24" s="3"/>
      <c r="OIX24" s="3"/>
      <c r="OIY24" s="3"/>
      <c r="OIZ24" s="3"/>
      <c r="OJA24" s="3"/>
      <c r="OJB24" s="3"/>
      <c r="OJC24" s="3"/>
      <c r="OJD24" s="3"/>
      <c r="OJE24" s="3"/>
      <c r="OJF24" s="3"/>
      <c r="OJG24" s="3"/>
      <c r="OJH24" s="3"/>
      <c r="OJI24" s="3"/>
      <c r="OJJ24" s="3"/>
      <c r="OJK24" s="3"/>
      <c r="OJL24" s="3"/>
      <c r="OJM24" s="3"/>
      <c r="OJN24" s="3"/>
      <c r="OJO24" s="3"/>
      <c r="OJP24" s="3"/>
      <c r="OJQ24" s="3"/>
      <c r="OJR24" s="3"/>
      <c r="OJS24" s="3"/>
      <c r="OJT24" s="3"/>
      <c r="OJU24" s="3"/>
      <c r="OJV24" s="3"/>
      <c r="OJW24" s="3"/>
      <c r="OJX24" s="3"/>
      <c r="OJY24" s="3"/>
      <c r="OJZ24" s="3"/>
      <c r="OKA24" s="3"/>
      <c r="OKB24" s="3"/>
      <c r="OKC24" s="3"/>
      <c r="OKD24" s="3"/>
      <c r="OKE24" s="3"/>
      <c r="OKF24" s="3"/>
      <c r="OKG24" s="3"/>
      <c r="OKH24" s="3"/>
      <c r="OKI24" s="3"/>
      <c r="OKJ24" s="3"/>
      <c r="OKK24" s="3"/>
      <c r="OKL24" s="3"/>
      <c r="OKM24" s="3"/>
      <c r="OKN24" s="3"/>
      <c r="OKO24" s="3"/>
      <c r="OKP24" s="3"/>
      <c r="OKQ24" s="3"/>
      <c r="OKR24" s="3"/>
      <c r="OKS24" s="3"/>
      <c r="OKT24" s="3"/>
      <c r="OKU24" s="3"/>
      <c r="OKV24" s="3"/>
      <c r="OKW24" s="3"/>
      <c r="OKX24" s="3"/>
      <c r="OKY24" s="3"/>
      <c r="OKZ24" s="3"/>
      <c r="OLA24" s="3"/>
      <c r="OLB24" s="3"/>
      <c r="OLC24" s="3"/>
      <c r="OLD24" s="3"/>
      <c r="OLE24" s="3"/>
      <c r="OLF24" s="3"/>
      <c r="OLG24" s="3"/>
      <c r="OLH24" s="3"/>
      <c r="OLI24" s="3"/>
      <c r="OLJ24" s="3"/>
      <c r="OLK24" s="3"/>
      <c r="OLL24" s="3"/>
      <c r="OLM24" s="3"/>
      <c r="OLN24" s="3"/>
      <c r="OLO24" s="3"/>
      <c r="OLP24" s="3"/>
      <c r="OLQ24" s="3"/>
      <c r="OLR24" s="3"/>
      <c r="OLS24" s="3"/>
      <c r="OLT24" s="3"/>
      <c r="OLU24" s="3"/>
      <c r="OLV24" s="3"/>
      <c r="OLW24" s="3"/>
      <c r="OLX24" s="3"/>
      <c r="OLY24" s="3"/>
      <c r="OLZ24" s="3"/>
      <c r="OMA24" s="3"/>
      <c r="OMB24" s="3"/>
      <c r="OMC24" s="3"/>
      <c r="OMD24" s="3"/>
      <c r="OME24" s="3"/>
      <c r="OMF24" s="3"/>
      <c r="OMG24" s="3"/>
      <c r="OMH24" s="3"/>
      <c r="OMI24" s="3"/>
      <c r="OMJ24" s="3"/>
      <c r="OMK24" s="3"/>
      <c r="OML24" s="3"/>
      <c r="OMM24" s="3"/>
      <c r="OMN24" s="3"/>
      <c r="OMO24" s="3"/>
      <c r="OMP24" s="3"/>
      <c r="OMQ24" s="3"/>
      <c r="OMR24" s="3"/>
      <c r="OMS24" s="3"/>
      <c r="OMT24" s="3"/>
      <c r="OMU24" s="3"/>
      <c r="OMV24" s="3"/>
      <c r="OMW24" s="3"/>
      <c r="OMX24" s="3"/>
      <c r="OMY24" s="3"/>
      <c r="OMZ24" s="3"/>
      <c r="ONA24" s="3"/>
      <c r="ONB24" s="3"/>
      <c r="ONC24" s="3"/>
      <c r="OND24" s="3"/>
      <c r="ONE24" s="3"/>
      <c r="ONF24" s="3"/>
      <c r="ONG24" s="3"/>
      <c r="ONH24" s="3"/>
      <c r="ONI24" s="3"/>
      <c r="ONJ24" s="3"/>
      <c r="ONK24" s="3"/>
      <c r="ONL24" s="3"/>
      <c r="ONM24" s="3"/>
      <c r="ONN24" s="3"/>
      <c r="ONO24" s="3"/>
      <c r="ONP24" s="3"/>
      <c r="ONQ24" s="3"/>
      <c r="ONR24" s="3"/>
      <c r="ONS24" s="3"/>
      <c r="ONT24" s="3"/>
      <c r="ONU24" s="3"/>
      <c r="ONV24" s="3"/>
      <c r="ONW24" s="3"/>
      <c r="ONX24" s="3"/>
      <c r="ONY24" s="3"/>
      <c r="ONZ24" s="3"/>
      <c r="OOA24" s="3"/>
      <c r="OOB24" s="3"/>
      <c r="OOC24" s="3"/>
      <c r="OOD24" s="3"/>
      <c r="OOE24" s="3"/>
      <c r="OOF24" s="3"/>
      <c r="OOG24" s="3"/>
      <c r="OOH24" s="3"/>
      <c r="OOI24" s="3"/>
      <c r="OOJ24" s="3"/>
      <c r="OOK24" s="3"/>
      <c r="OOL24" s="3"/>
      <c r="OOM24" s="3"/>
      <c r="OON24" s="3"/>
      <c r="OOO24" s="3"/>
      <c r="OOP24" s="3"/>
      <c r="OOQ24" s="3"/>
      <c r="OOR24" s="3"/>
      <c r="OOS24" s="3"/>
      <c r="OOT24" s="3"/>
      <c r="OOU24" s="3"/>
      <c r="OOV24" s="3"/>
      <c r="OOW24" s="3"/>
      <c r="OOX24" s="3"/>
      <c r="OOY24" s="3"/>
      <c r="OOZ24" s="3"/>
      <c r="OPA24" s="3"/>
      <c r="OPB24" s="3"/>
      <c r="OPC24" s="3"/>
      <c r="OPD24" s="3"/>
      <c r="OPE24" s="3"/>
      <c r="OPF24" s="3"/>
      <c r="OPG24" s="3"/>
      <c r="OPH24" s="3"/>
      <c r="OPI24" s="3"/>
      <c r="OPJ24" s="3"/>
      <c r="OPK24" s="3"/>
      <c r="OPL24" s="3"/>
      <c r="OPM24" s="3"/>
      <c r="OPN24" s="3"/>
      <c r="OPO24" s="3"/>
      <c r="OPP24" s="3"/>
      <c r="OPQ24" s="3"/>
      <c r="OPR24" s="3"/>
      <c r="OPS24" s="3"/>
      <c r="OPT24" s="3"/>
      <c r="OPU24" s="3"/>
      <c r="OPV24" s="3"/>
      <c r="OPW24" s="3"/>
      <c r="OPX24" s="3"/>
      <c r="OPY24" s="3"/>
      <c r="OPZ24" s="3"/>
      <c r="OQA24" s="3"/>
      <c r="OQB24" s="3"/>
      <c r="OQC24" s="3"/>
      <c r="OQD24" s="3"/>
      <c r="OQE24" s="3"/>
      <c r="OQF24" s="3"/>
      <c r="OQG24" s="3"/>
      <c r="OQH24" s="3"/>
      <c r="OQI24" s="3"/>
      <c r="OQJ24" s="3"/>
      <c r="OQK24" s="3"/>
      <c r="OQL24" s="3"/>
      <c r="OQM24" s="3"/>
      <c r="OQN24" s="3"/>
      <c r="OQO24" s="3"/>
      <c r="OQP24" s="3"/>
      <c r="OQQ24" s="3"/>
      <c r="OQR24" s="3"/>
      <c r="OQS24" s="3"/>
      <c r="OQT24" s="3"/>
      <c r="OQU24" s="3"/>
      <c r="OQV24" s="3"/>
      <c r="OQW24" s="3"/>
      <c r="OQX24" s="3"/>
      <c r="OQY24" s="3"/>
      <c r="OQZ24" s="3"/>
      <c r="ORA24" s="3"/>
      <c r="ORB24" s="3"/>
      <c r="ORC24" s="3"/>
      <c r="ORD24" s="3"/>
      <c r="ORE24" s="3"/>
      <c r="ORF24" s="3"/>
      <c r="ORG24" s="3"/>
      <c r="ORH24" s="3"/>
      <c r="ORI24" s="3"/>
      <c r="ORJ24" s="3"/>
      <c r="ORK24" s="3"/>
      <c r="ORL24" s="3"/>
      <c r="ORM24" s="3"/>
      <c r="ORN24" s="3"/>
      <c r="ORO24" s="3"/>
      <c r="ORP24" s="3"/>
      <c r="ORQ24" s="3"/>
      <c r="ORR24" s="3"/>
      <c r="ORS24" s="3"/>
      <c r="ORT24" s="3"/>
      <c r="ORU24" s="3"/>
      <c r="ORV24" s="3"/>
      <c r="ORW24" s="3"/>
      <c r="ORX24" s="3"/>
      <c r="ORY24" s="3"/>
      <c r="ORZ24" s="3"/>
      <c r="OSA24" s="3"/>
      <c r="OSB24" s="3"/>
      <c r="OSC24" s="3"/>
      <c r="OSD24" s="3"/>
      <c r="OSE24" s="3"/>
      <c r="OSF24" s="3"/>
      <c r="OSG24" s="3"/>
      <c r="OSH24" s="3"/>
      <c r="OSI24" s="3"/>
      <c r="OSJ24" s="3"/>
      <c r="OSK24" s="3"/>
      <c r="OSL24" s="3"/>
      <c r="OSM24" s="3"/>
      <c r="OSN24" s="3"/>
      <c r="OSO24" s="3"/>
      <c r="OSP24" s="3"/>
      <c r="OSQ24" s="3"/>
      <c r="OSR24" s="3"/>
      <c r="OSS24" s="3"/>
      <c r="OST24" s="3"/>
      <c r="OSU24" s="3"/>
      <c r="OSV24" s="3"/>
      <c r="OSW24" s="3"/>
      <c r="OSX24" s="3"/>
      <c r="OSY24" s="3"/>
      <c r="OSZ24" s="3"/>
      <c r="OTA24" s="3"/>
      <c r="OTB24" s="3"/>
      <c r="OTC24" s="3"/>
      <c r="OTD24" s="3"/>
      <c r="OTE24" s="3"/>
      <c r="OTF24" s="3"/>
      <c r="OTG24" s="3"/>
      <c r="OTH24" s="3"/>
      <c r="OTI24" s="3"/>
      <c r="OTJ24" s="3"/>
      <c r="OTK24" s="3"/>
      <c r="OTL24" s="3"/>
      <c r="OTM24" s="3"/>
      <c r="OTN24" s="3"/>
      <c r="OTO24" s="3"/>
      <c r="OTP24" s="3"/>
      <c r="OTQ24" s="3"/>
      <c r="OTR24" s="3"/>
      <c r="OTS24" s="3"/>
      <c r="OTT24" s="3"/>
      <c r="OTU24" s="3"/>
      <c r="OTV24" s="3"/>
      <c r="OTW24" s="3"/>
      <c r="OTX24" s="3"/>
      <c r="OTY24" s="3"/>
      <c r="OTZ24" s="3"/>
      <c r="OUA24" s="3"/>
      <c r="OUB24" s="3"/>
      <c r="OUC24" s="3"/>
      <c r="OUD24" s="3"/>
      <c r="OUE24" s="3"/>
      <c r="OUF24" s="3"/>
      <c r="OUG24" s="3"/>
      <c r="OUH24" s="3"/>
      <c r="OUI24" s="3"/>
      <c r="OUJ24" s="3"/>
      <c r="OUK24" s="3"/>
      <c r="OUL24" s="3"/>
      <c r="OUM24" s="3"/>
      <c r="OUN24" s="3"/>
      <c r="OUO24" s="3"/>
      <c r="OUP24" s="3"/>
      <c r="OUQ24" s="3"/>
      <c r="OUR24" s="3"/>
      <c r="OUS24" s="3"/>
      <c r="OUT24" s="3"/>
      <c r="OUU24" s="3"/>
      <c r="OUV24" s="3"/>
      <c r="OUW24" s="3"/>
      <c r="OUX24" s="3"/>
      <c r="OUY24" s="3"/>
      <c r="OUZ24" s="3"/>
      <c r="OVA24" s="3"/>
      <c r="OVB24" s="3"/>
      <c r="OVC24" s="3"/>
      <c r="OVD24" s="3"/>
      <c r="OVE24" s="3"/>
      <c r="OVF24" s="3"/>
      <c r="OVG24" s="3"/>
      <c r="OVH24" s="3"/>
      <c r="OVI24" s="3"/>
      <c r="OVJ24" s="3"/>
      <c r="OVK24" s="3"/>
      <c r="OVL24" s="3"/>
      <c r="OVM24" s="3"/>
      <c r="OVN24" s="3"/>
      <c r="OVO24" s="3"/>
      <c r="OVP24" s="3"/>
      <c r="OVQ24" s="3"/>
      <c r="OVR24" s="3"/>
      <c r="OVS24" s="3"/>
      <c r="OVT24" s="3"/>
      <c r="OVU24" s="3"/>
      <c r="OVV24" s="3"/>
      <c r="OVW24" s="3"/>
      <c r="OVX24" s="3"/>
      <c r="OVY24" s="3"/>
      <c r="OVZ24" s="3"/>
      <c r="OWA24" s="3"/>
      <c r="OWB24" s="3"/>
      <c r="OWC24" s="3"/>
      <c r="OWD24" s="3"/>
      <c r="OWE24" s="3"/>
      <c r="OWF24" s="3"/>
      <c r="OWG24" s="3"/>
      <c r="OWH24" s="3"/>
      <c r="OWI24" s="3"/>
      <c r="OWJ24" s="3"/>
      <c r="OWK24" s="3"/>
      <c r="OWL24" s="3"/>
      <c r="OWM24" s="3"/>
      <c r="OWN24" s="3"/>
      <c r="OWO24" s="3"/>
      <c r="OWP24" s="3"/>
      <c r="OWQ24" s="3"/>
      <c r="OWR24" s="3"/>
      <c r="OWS24" s="3"/>
      <c r="OWT24" s="3"/>
      <c r="OWU24" s="3"/>
      <c r="OWV24" s="3"/>
      <c r="OWW24" s="3"/>
      <c r="OWX24" s="3"/>
      <c r="OWY24" s="3"/>
      <c r="OWZ24" s="3"/>
      <c r="OXA24" s="3"/>
      <c r="OXB24" s="3"/>
      <c r="OXC24" s="3"/>
      <c r="OXD24" s="3"/>
      <c r="OXE24" s="3"/>
      <c r="OXF24" s="3"/>
      <c r="OXG24" s="3"/>
      <c r="OXH24" s="3"/>
      <c r="OXI24" s="3"/>
      <c r="OXJ24" s="3"/>
      <c r="OXK24" s="3"/>
      <c r="OXL24" s="3"/>
      <c r="OXM24" s="3"/>
      <c r="OXN24" s="3"/>
      <c r="OXO24" s="3"/>
      <c r="OXP24" s="3"/>
      <c r="OXQ24" s="3"/>
      <c r="OXR24" s="3"/>
      <c r="OXS24" s="3"/>
      <c r="OXT24" s="3"/>
      <c r="OXU24" s="3"/>
      <c r="OXV24" s="3"/>
      <c r="OXW24" s="3"/>
      <c r="OXX24" s="3"/>
      <c r="OXY24" s="3"/>
      <c r="OXZ24" s="3"/>
      <c r="OYA24" s="3"/>
      <c r="OYB24" s="3"/>
      <c r="OYC24" s="3"/>
      <c r="OYD24" s="3"/>
      <c r="OYE24" s="3"/>
      <c r="OYF24" s="3"/>
      <c r="OYG24" s="3"/>
      <c r="OYH24" s="3"/>
      <c r="OYI24" s="3"/>
      <c r="OYJ24" s="3"/>
      <c r="OYK24" s="3"/>
      <c r="OYL24" s="3"/>
      <c r="OYM24" s="3"/>
      <c r="OYN24" s="3"/>
      <c r="OYO24" s="3"/>
      <c r="OYP24" s="3"/>
      <c r="OYQ24" s="3"/>
      <c r="OYR24" s="3"/>
      <c r="OYS24" s="3"/>
      <c r="OYT24" s="3"/>
      <c r="OYU24" s="3"/>
      <c r="OYV24" s="3"/>
      <c r="OYW24" s="3"/>
      <c r="OYX24" s="3"/>
      <c r="OYY24" s="3"/>
      <c r="OYZ24" s="3"/>
      <c r="OZA24" s="3"/>
      <c r="OZB24" s="3"/>
      <c r="OZC24" s="3"/>
      <c r="OZD24" s="3"/>
      <c r="OZE24" s="3"/>
      <c r="OZF24" s="3"/>
      <c r="OZG24" s="3"/>
      <c r="OZH24" s="3"/>
      <c r="OZI24" s="3"/>
      <c r="OZJ24" s="3"/>
      <c r="OZK24" s="3"/>
      <c r="OZL24" s="3"/>
      <c r="OZM24" s="3"/>
      <c r="OZN24" s="3"/>
      <c r="OZO24" s="3"/>
      <c r="OZP24" s="3"/>
      <c r="OZQ24" s="3"/>
      <c r="OZR24" s="3"/>
      <c r="OZS24" s="3"/>
      <c r="OZT24" s="3"/>
      <c r="OZU24" s="3"/>
      <c r="OZV24" s="3"/>
      <c r="OZW24" s="3"/>
      <c r="OZX24" s="3"/>
      <c r="OZY24" s="3"/>
      <c r="OZZ24" s="3"/>
      <c r="PAA24" s="3"/>
      <c r="PAB24" s="3"/>
      <c r="PAC24" s="3"/>
      <c r="PAD24" s="3"/>
      <c r="PAE24" s="3"/>
      <c r="PAF24" s="3"/>
      <c r="PAG24" s="3"/>
      <c r="PAH24" s="3"/>
      <c r="PAI24" s="3"/>
      <c r="PAJ24" s="3"/>
      <c r="PAK24" s="3"/>
      <c r="PAL24" s="3"/>
      <c r="PAM24" s="3"/>
      <c r="PAN24" s="3"/>
      <c r="PAO24" s="3"/>
      <c r="PAP24" s="3"/>
      <c r="PAQ24" s="3"/>
      <c r="PAR24" s="3"/>
      <c r="PAS24" s="3"/>
      <c r="PAT24" s="3"/>
      <c r="PAU24" s="3"/>
      <c r="PAV24" s="3"/>
      <c r="PAW24" s="3"/>
      <c r="PAX24" s="3"/>
      <c r="PAY24" s="3"/>
      <c r="PAZ24" s="3"/>
      <c r="PBA24" s="3"/>
      <c r="PBB24" s="3"/>
      <c r="PBC24" s="3"/>
      <c r="PBD24" s="3"/>
      <c r="PBE24" s="3"/>
      <c r="PBF24" s="3"/>
      <c r="PBG24" s="3"/>
      <c r="PBH24" s="3"/>
      <c r="PBI24" s="3"/>
      <c r="PBJ24" s="3"/>
      <c r="PBK24" s="3"/>
      <c r="PBL24" s="3"/>
      <c r="PBM24" s="3"/>
      <c r="PBN24" s="3"/>
      <c r="PBO24" s="3"/>
      <c r="PBP24" s="3"/>
      <c r="PBQ24" s="3"/>
      <c r="PBR24" s="3"/>
      <c r="PBS24" s="3"/>
      <c r="PBT24" s="3"/>
      <c r="PBU24" s="3"/>
      <c r="PBV24" s="3"/>
      <c r="PBW24" s="3"/>
      <c r="PBX24" s="3"/>
      <c r="PBY24" s="3"/>
      <c r="PBZ24" s="3"/>
      <c r="PCA24" s="3"/>
      <c r="PCB24" s="3"/>
      <c r="PCC24" s="3"/>
      <c r="PCD24" s="3"/>
      <c r="PCE24" s="3"/>
      <c r="PCF24" s="3"/>
      <c r="PCG24" s="3"/>
      <c r="PCH24" s="3"/>
      <c r="PCI24" s="3"/>
      <c r="PCJ24" s="3"/>
      <c r="PCK24" s="3"/>
      <c r="PCL24" s="3"/>
      <c r="PCM24" s="3"/>
      <c r="PCN24" s="3"/>
      <c r="PCO24" s="3"/>
      <c r="PCP24" s="3"/>
      <c r="PCQ24" s="3"/>
      <c r="PCR24" s="3"/>
      <c r="PCS24" s="3"/>
      <c r="PCT24" s="3"/>
      <c r="PCU24" s="3"/>
      <c r="PCV24" s="3"/>
      <c r="PCW24" s="3"/>
      <c r="PCX24" s="3"/>
      <c r="PCY24" s="3"/>
      <c r="PCZ24" s="3"/>
      <c r="PDA24" s="3"/>
      <c r="PDB24" s="3"/>
      <c r="PDC24" s="3"/>
      <c r="PDD24" s="3"/>
      <c r="PDE24" s="3"/>
      <c r="PDF24" s="3"/>
      <c r="PDG24" s="3"/>
      <c r="PDH24" s="3"/>
      <c r="PDI24" s="3"/>
      <c r="PDJ24" s="3"/>
      <c r="PDK24" s="3"/>
      <c r="PDL24" s="3"/>
      <c r="PDM24" s="3"/>
      <c r="PDN24" s="3"/>
      <c r="PDO24" s="3"/>
      <c r="PDP24" s="3"/>
      <c r="PDQ24" s="3"/>
      <c r="PDR24" s="3"/>
      <c r="PDS24" s="3"/>
      <c r="PDT24" s="3"/>
      <c r="PDU24" s="3"/>
      <c r="PDV24" s="3"/>
      <c r="PDW24" s="3"/>
      <c r="PDX24" s="3"/>
      <c r="PDY24" s="3"/>
      <c r="PDZ24" s="3"/>
      <c r="PEA24" s="3"/>
      <c r="PEB24" s="3"/>
      <c r="PEC24" s="3"/>
      <c r="PED24" s="3"/>
      <c r="PEE24" s="3"/>
      <c r="PEF24" s="3"/>
      <c r="PEG24" s="3"/>
      <c r="PEH24" s="3"/>
      <c r="PEI24" s="3"/>
      <c r="PEJ24" s="3"/>
      <c r="PEK24" s="3"/>
      <c r="PEL24" s="3"/>
      <c r="PEM24" s="3"/>
      <c r="PEN24" s="3"/>
      <c r="PEO24" s="3"/>
      <c r="PEP24" s="3"/>
      <c r="PEQ24" s="3"/>
      <c r="PER24" s="3"/>
      <c r="PES24" s="3"/>
      <c r="PET24" s="3"/>
      <c r="PEU24" s="3"/>
      <c r="PEV24" s="3"/>
      <c r="PEW24" s="3"/>
      <c r="PEX24" s="3"/>
      <c r="PEY24" s="3"/>
      <c r="PEZ24" s="3"/>
      <c r="PFA24" s="3"/>
      <c r="PFB24" s="3"/>
      <c r="PFC24" s="3"/>
      <c r="PFD24" s="3"/>
      <c r="PFE24" s="3"/>
      <c r="PFF24" s="3"/>
      <c r="PFG24" s="3"/>
      <c r="PFH24" s="3"/>
      <c r="PFI24" s="3"/>
      <c r="PFJ24" s="3"/>
      <c r="PFK24" s="3"/>
      <c r="PFL24" s="3"/>
      <c r="PFM24" s="3"/>
      <c r="PFN24" s="3"/>
      <c r="PFO24" s="3"/>
      <c r="PFP24" s="3"/>
      <c r="PFQ24" s="3"/>
      <c r="PFR24" s="3"/>
      <c r="PFS24" s="3"/>
      <c r="PFT24" s="3"/>
      <c r="PFU24" s="3"/>
      <c r="PFV24" s="3"/>
      <c r="PFW24" s="3"/>
      <c r="PFX24" s="3"/>
      <c r="PFY24" s="3"/>
      <c r="PFZ24" s="3"/>
      <c r="PGA24" s="3"/>
      <c r="PGB24" s="3"/>
      <c r="PGC24" s="3"/>
      <c r="PGD24" s="3"/>
      <c r="PGE24" s="3"/>
      <c r="PGF24" s="3"/>
      <c r="PGG24" s="3"/>
      <c r="PGH24" s="3"/>
      <c r="PGI24" s="3"/>
      <c r="PGJ24" s="3"/>
      <c r="PGK24" s="3"/>
      <c r="PGL24" s="3"/>
      <c r="PGM24" s="3"/>
      <c r="PGN24" s="3"/>
      <c r="PGO24" s="3"/>
      <c r="PGP24" s="3"/>
      <c r="PGQ24" s="3"/>
      <c r="PGR24" s="3"/>
      <c r="PGS24" s="3"/>
      <c r="PGT24" s="3"/>
      <c r="PGU24" s="3"/>
      <c r="PGV24" s="3"/>
      <c r="PGW24" s="3"/>
      <c r="PGX24" s="3"/>
      <c r="PGY24" s="3"/>
      <c r="PGZ24" s="3"/>
      <c r="PHA24" s="3"/>
      <c r="PHB24" s="3"/>
      <c r="PHC24" s="3"/>
      <c r="PHD24" s="3"/>
      <c r="PHE24" s="3"/>
      <c r="PHF24" s="3"/>
      <c r="PHG24" s="3"/>
      <c r="PHH24" s="3"/>
      <c r="PHI24" s="3"/>
      <c r="PHJ24" s="3"/>
      <c r="PHK24" s="3"/>
      <c r="PHL24" s="3"/>
      <c r="PHM24" s="3"/>
      <c r="PHN24" s="3"/>
      <c r="PHO24" s="3"/>
      <c r="PHP24" s="3"/>
      <c r="PHQ24" s="3"/>
      <c r="PHR24" s="3"/>
      <c r="PHS24" s="3"/>
      <c r="PHT24" s="3"/>
      <c r="PHU24" s="3"/>
      <c r="PHV24" s="3"/>
      <c r="PHW24" s="3"/>
      <c r="PHX24" s="3"/>
      <c r="PHY24" s="3"/>
      <c r="PHZ24" s="3"/>
      <c r="PIA24" s="3"/>
      <c r="PIB24" s="3"/>
      <c r="PIC24" s="3"/>
      <c r="PID24" s="3"/>
      <c r="PIE24" s="3"/>
      <c r="PIF24" s="3"/>
      <c r="PIG24" s="3"/>
      <c r="PIH24" s="3"/>
      <c r="PII24" s="3"/>
      <c r="PIJ24" s="3"/>
      <c r="PIK24" s="3"/>
      <c r="PIL24" s="3"/>
      <c r="PIM24" s="3"/>
      <c r="PIN24" s="3"/>
      <c r="PIO24" s="3"/>
      <c r="PIP24" s="3"/>
      <c r="PIQ24" s="3"/>
      <c r="PIR24" s="3"/>
      <c r="PIS24" s="3"/>
      <c r="PIT24" s="3"/>
      <c r="PIU24" s="3"/>
      <c r="PIV24" s="3"/>
      <c r="PIW24" s="3"/>
      <c r="PIX24" s="3"/>
      <c r="PIY24" s="3"/>
      <c r="PIZ24" s="3"/>
      <c r="PJA24" s="3"/>
      <c r="PJB24" s="3"/>
      <c r="PJC24" s="3"/>
      <c r="PJD24" s="3"/>
      <c r="PJE24" s="3"/>
      <c r="PJF24" s="3"/>
      <c r="PJG24" s="3"/>
      <c r="PJH24" s="3"/>
      <c r="PJI24" s="3"/>
      <c r="PJJ24" s="3"/>
      <c r="PJK24" s="3"/>
      <c r="PJL24" s="3"/>
      <c r="PJM24" s="3"/>
      <c r="PJN24" s="3"/>
      <c r="PJO24" s="3"/>
      <c r="PJP24" s="3"/>
      <c r="PJQ24" s="3"/>
      <c r="PJR24" s="3"/>
      <c r="PJS24" s="3"/>
      <c r="PJT24" s="3"/>
      <c r="PJU24" s="3"/>
      <c r="PJV24" s="3"/>
      <c r="PJW24" s="3"/>
      <c r="PJX24" s="3"/>
      <c r="PJY24" s="3"/>
      <c r="PJZ24" s="3"/>
      <c r="PKA24" s="3"/>
      <c r="PKB24" s="3"/>
      <c r="PKC24" s="3"/>
      <c r="PKD24" s="3"/>
      <c r="PKE24" s="3"/>
      <c r="PKF24" s="3"/>
      <c r="PKG24" s="3"/>
      <c r="PKH24" s="3"/>
      <c r="PKI24" s="3"/>
      <c r="PKJ24" s="3"/>
      <c r="PKK24" s="3"/>
      <c r="PKL24" s="3"/>
      <c r="PKM24" s="3"/>
      <c r="PKN24" s="3"/>
      <c r="PKO24" s="3"/>
      <c r="PKP24" s="3"/>
      <c r="PKQ24" s="3"/>
      <c r="PKR24" s="3"/>
      <c r="PKS24" s="3"/>
      <c r="PKT24" s="3"/>
      <c r="PKU24" s="3"/>
      <c r="PKV24" s="3"/>
      <c r="PKW24" s="3"/>
      <c r="PKX24" s="3"/>
      <c r="PKY24" s="3"/>
      <c r="PKZ24" s="3"/>
      <c r="PLA24" s="3"/>
      <c r="PLB24" s="3"/>
      <c r="PLC24" s="3"/>
      <c r="PLD24" s="3"/>
      <c r="PLE24" s="3"/>
      <c r="PLF24" s="3"/>
      <c r="PLG24" s="3"/>
      <c r="PLH24" s="3"/>
      <c r="PLI24" s="3"/>
      <c r="PLJ24" s="3"/>
      <c r="PLK24" s="3"/>
      <c r="PLL24" s="3"/>
      <c r="PLM24" s="3"/>
      <c r="PLN24" s="3"/>
      <c r="PLO24" s="3"/>
      <c r="PLP24" s="3"/>
      <c r="PLQ24" s="3"/>
      <c r="PLR24" s="3"/>
      <c r="PLS24" s="3"/>
      <c r="PLT24" s="3"/>
      <c r="PLU24" s="3"/>
      <c r="PLV24" s="3"/>
      <c r="PLW24" s="3"/>
      <c r="PLX24" s="3"/>
      <c r="PLY24" s="3"/>
      <c r="PLZ24" s="3"/>
      <c r="PMA24" s="3"/>
      <c r="PMB24" s="3"/>
      <c r="PMC24" s="3"/>
      <c r="PMD24" s="3"/>
      <c r="PME24" s="3"/>
      <c r="PMF24" s="3"/>
      <c r="PMG24" s="3"/>
      <c r="PMH24" s="3"/>
      <c r="PMI24" s="3"/>
      <c r="PMJ24" s="3"/>
      <c r="PMK24" s="3"/>
      <c r="PML24" s="3"/>
      <c r="PMM24" s="3"/>
      <c r="PMN24" s="3"/>
      <c r="PMO24" s="3"/>
      <c r="PMP24" s="3"/>
      <c r="PMQ24" s="3"/>
      <c r="PMR24" s="3"/>
      <c r="PMS24" s="3"/>
      <c r="PMT24" s="3"/>
      <c r="PMU24" s="3"/>
      <c r="PMV24" s="3"/>
      <c r="PMW24" s="3"/>
      <c r="PMX24" s="3"/>
      <c r="PMY24" s="3"/>
      <c r="PMZ24" s="3"/>
      <c r="PNA24" s="3"/>
      <c r="PNB24" s="3"/>
      <c r="PNC24" s="3"/>
      <c r="PND24" s="3"/>
      <c r="PNE24" s="3"/>
      <c r="PNF24" s="3"/>
      <c r="PNG24" s="3"/>
      <c r="PNH24" s="3"/>
      <c r="PNI24" s="3"/>
      <c r="PNJ24" s="3"/>
      <c r="PNK24" s="3"/>
      <c r="PNL24" s="3"/>
      <c r="PNM24" s="3"/>
      <c r="PNN24" s="3"/>
      <c r="PNO24" s="3"/>
      <c r="PNP24" s="3"/>
      <c r="PNQ24" s="3"/>
      <c r="PNR24" s="3"/>
      <c r="PNS24" s="3"/>
      <c r="PNT24" s="3"/>
      <c r="PNU24" s="3"/>
      <c r="PNV24" s="3"/>
      <c r="PNW24" s="3"/>
      <c r="PNX24" s="3"/>
      <c r="PNY24" s="3"/>
      <c r="PNZ24" s="3"/>
      <c r="POA24" s="3"/>
      <c r="POB24" s="3"/>
      <c r="POC24" s="3"/>
      <c r="POD24" s="3"/>
      <c r="POE24" s="3"/>
      <c r="POF24" s="3"/>
      <c r="POG24" s="3"/>
      <c r="POH24" s="3"/>
      <c r="POI24" s="3"/>
      <c r="POJ24" s="3"/>
      <c r="POK24" s="3"/>
      <c r="POL24" s="3"/>
      <c r="POM24" s="3"/>
      <c r="PON24" s="3"/>
      <c r="POO24" s="3"/>
      <c r="POP24" s="3"/>
      <c r="POQ24" s="3"/>
      <c r="POR24" s="3"/>
      <c r="POS24" s="3"/>
      <c r="POT24" s="3"/>
      <c r="POU24" s="3"/>
      <c r="POV24" s="3"/>
      <c r="POW24" s="3"/>
      <c r="POX24" s="3"/>
      <c r="POY24" s="3"/>
      <c r="POZ24" s="3"/>
      <c r="PPA24" s="3"/>
      <c r="PPB24" s="3"/>
      <c r="PPC24" s="3"/>
      <c r="PPD24" s="3"/>
      <c r="PPE24" s="3"/>
      <c r="PPF24" s="3"/>
      <c r="PPG24" s="3"/>
      <c r="PPH24" s="3"/>
      <c r="PPI24" s="3"/>
      <c r="PPJ24" s="3"/>
      <c r="PPK24" s="3"/>
      <c r="PPL24" s="3"/>
      <c r="PPM24" s="3"/>
      <c r="PPN24" s="3"/>
      <c r="PPO24" s="3"/>
      <c r="PPP24" s="3"/>
      <c r="PPQ24" s="3"/>
      <c r="PPR24" s="3"/>
      <c r="PPS24" s="3"/>
      <c r="PPT24" s="3"/>
      <c r="PPU24" s="3"/>
      <c r="PPV24" s="3"/>
      <c r="PPW24" s="3"/>
      <c r="PPX24" s="3"/>
      <c r="PPY24" s="3"/>
      <c r="PPZ24" s="3"/>
      <c r="PQA24" s="3"/>
      <c r="PQB24" s="3"/>
      <c r="PQC24" s="3"/>
      <c r="PQD24" s="3"/>
      <c r="PQE24" s="3"/>
      <c r="PQF24" s="3"/>
      <c r="PQG24" s="3"/>
      <c r="PQH24" s="3"/>
      <c r="PQI24" s="3"/>
      <c r="PQJ24" s="3"/>
      <c r="PQK24" s="3"/>
      <c r="PQL24" s="3"/>
      <c r="PQM24" s="3"/>
      <c r="PQN24" s="3"/>
      <c r="PQO24" s="3"/>
      <c r="PQP24" s="3"/>
      <c r="PQQ24" s="3"/>
      <c r="PQR24" s="3"/>
      <c r="PQS24" s="3"/>
      <c r="PQT24" s="3"/>
      <c r="PQU24" s="3"/>
      <c r="PQV24" s="3"/>
      <c r="PQW24" s="3"/>
      <c r="PQX24" s="3"/>
      <c r="PQY24" s="3"/>
      <c r="PQZ24" s="3"/>
      <c r="PRA24" s="3"/>
      <c r="PRB24" s="3"/>
      <c r="PRC24" s="3"/>
      <c r="PRD24" s="3"/>
      <c r="PRE24" s="3"/>
      <c r="PRF24" s="3"/>
      <c r="PRG24" s="3"/>
      <c r="PRH24" s="3"/>
      <c r="PRI24" s="3"/>
      <c r="PRJ24" s="3"/>
      <c r="PRK24" s="3"/>
      <c r="PRL24" s="3"/>
      <c r="PRM24" s="3"/>
      <c r="PRN24" s="3"/>
      <c r="PRO24" s="3"/>
      <c r="PRP24" s="3"/>
      <c r="PRQ24" s="3"/>
      <c r="PRR24" s="3"/>
      <c r="PRS24" s="3"/>
      <c r="PRT24" s="3"/>
      <c r="PRU24" s="3"/>
      <c r="PRV24" s="3"/>
      <c r="PRW24" s="3"/>
      <c r="PRX24" s="3"/>
      <c r="PRY24" s="3"/>
      <c r="PRZ24" s="3"/>
      <c r="PSA24" s="3"/>
      <c r="PSB24" s="3"/>
      <c r="PSC24" s="3"/>
      <c r="PSD24" s="3"/>
      <c r="PSE24" s="3"/>
      <c r="PSF24" s="3"/>
      <c r="PSG24" s="3"/>
      <c r="PSH24" s="3"/>
      <c r="PSI24" s="3"/>
      <c r="PSJ24" s="3"/>
      <c r="PSK24" s="3"/>
      <c r="PSL24" s="3"/>
      <c r="PSM24" s="3"/>
      <c r="PSN24" s="3"/>
      <c r="PSO24" s="3"/>
      <c r="PSP24" s="3"/>
      <c r="PSQ24" s="3"/>
      <c r="PSR24" s="3"/>
      <c r="PSS24" s="3"/>
      <c r="PST24" s="3"/>
      <c r="PSU24" s="3"/>
      <c r="PSV24" s="3"/>
      <c r="PSW24" s="3"/>
      <c r="PSX24" s="3"/>
      <c r="PSY24" s="3"/>
      <c r="PSZ24" s="3"/>
      <c r="PTA24" s="3"/>
      <c r="PTB24" s="3"/>
      <c r="PTC24" s="3"/>
      <c r="PTD24" s="3"/>
      <c r="PTE24" s="3"/>
      <c r="PTF24" s="3"/>
      <c r="PTG24" s="3"/>
      <c r="PTH24" s="3"/>
      <c r="PTI24" s="3"/>
      <c r="PTJ24" s="3"/>
      <c r="PTK24" s="3"/>
      <c r="PTL24" s="3"/>
      <c r="PTM24" s="3"/>
      <c r="PTN24" s="3"/>
      <c r="PTO24" s="3"/>
      <c r="PTP24" s="3"/>
      <c r="PTQ24" s="3"/>
      <c r="PTR24" s="3"/>
      <c r="PTS24" s="3"/>
      <c r="PTT24" s="3"/>
      <c r="PTU24" s="3"/>
      <c r="PTV24" s="3"/>
      <c r="PTW24" s="3"/>
      <c r="PTX24" s="3"/>
      <c r="PTY24" s="3"/>
      <c r="PTZ24" s="3"/>
      <c r="PUA24" s="3"/>
      <c r="PUB24" s="3"/>
      <c r="PUC24" s="3"/>
      <c r="PUD24" s="3"/>
      <c r="PUE24" s="3"/>
      <c r="PUF24" s="3"/>
      <c r="PUG24" s="3"/>
      <c r="PUH24" s="3"/>
      <c r="PUI24" s="3"/>
      <c r="PUJ24" s="3"/>
      <c r="PUK24" s="3"/>
      <c r="PUL24" s="3"/>
      <c r="PUM24" s="3"/>
      <c r="PUN24" s="3"/>
      <c r="PUO24" s="3"/>
      <c r="PUP24" s="3"/>
      <c r="PUQ24" s="3"/>
      <c r="PUR24" s="3"/>
      <c r="PUS24" s="3"/>
      <c r="PUT24" s="3"/>
      <c r="PUU24" s="3"/>
      <c r="PUV24" s="3"/>
      <c r="PUW24" s="3"/>
      <c r="PUX24" s="3"/>
      <c r="PUY24" s="3"/>
      <c r="PUZ24" s="3"/>
      <c r="PVA24" s="3"/>
      <c r="PVB24" s="3"/>
      <c r="PVC24" s="3"/>
      <c r="PVD24" s="3"/>
      <c r="PVE24" s="3"/>
      <c r="PVF24" s="3"/>
      <c r="PVG24" s="3"/>
      <c r="PVH24" s="3"/>
      <c r="PVI24" s="3"/>
      <c r="PVJ24" s="3"/>
      <c r="PVK24" s="3"/>
      <c r="PVL24" s="3"/>
      <c r="PVM24" s="3"/>
      <c r="PVN24" s="3"/>
      <c r="PVO24" s="3"/>
      <c r="PVP24" s="3"/>
      <c r="PVQ24" s="3"/>
      <c r="PVR24" s="3"/>
      <c r="PVS24" s="3"/>
      <c r="PVT24" s="3"/>
      <c r="PVU24" s="3"/>
      <c r="PVV24" s="3"/>
      <c r="PVW24" s="3"/>
      <c r="PVX24" s="3"/>
      <c r="PVY24" s="3"/>
      <c r="PVZ24" s="3"/>
      <c r="PWA24" s="3"/>
      <c r="PWB24" s="3"/>
      <c r="PWC24" s="3"/>
      <c r="PWD24" s="3"/>
      <c r="PWE24" s="3"/>
      <c r="PWF24" s="3"/>
      <c r="PWG24" s="3"/>
      <c r="PWH24" s="3"/>
      <c r="PWI24" s="3"/>
      <c r="PWJ24" s="3"/>
      <c r="PWK24" s="3"/>
      <c r="PWL24" s="3"/>
      <c r="PWM24" s="3"/>
      <c r="PWN24" s="3"/>
      <c r="PWO24" s="3"/>
      <c r="PWP24" s="3"/>
      <c r="PWQ24" s="3"/>
      <c r="PWR24" s="3"/>
      <c r="PWS24" s="3"/>
      <c r="PWT24" s="3"/>
      <c r="PWU24" s="3"/>
      <c r="PWV24" s="3"/>
      <c r="PWW24" s="3"/>
      <c r="PWX24" s="3"/>
      <c r="PWY24" s="3"/>
      <c r="PWZ24" s="3"/>
      <c r="PXA24" s="3"/>
      <c r="PXB24" s="3"/>
      <c r="PXC24" s="3"/>
      <c r="PXD24" s="3"/>
      <c r="PXE24" s="3"/>
      <c r="PXF24" s="3"/>
      <c r="PXG24" s="3"/>
      <c r="PXH24" s="3"/>
      <c r="PXI24" s="3"/>
      <c r="PXJ24" s="3"/>
      <c r="PXK24" s="3"/>
      <c r="PXL24" s="3"/>
      <c r="PXM24" s="3"/>
      <c r="PXN24" s="3"/>
      <c r="PXO24" s="3"/>
      <c r="PXP24" s="3"/>
      <c r="PXQ24" s="3"/>
      <c r="PXR24" s="3"/>
      <c r="PXS24" s="3"/>
      <c r="PXT24" s="3"/>
      <c r="PXU24" s="3"/>
      <c r="PXV24" s="3"/>
      <c r="PXW24" s="3"/>
      <c r="PXX24" s="3"/>
      <c r="PXY24" s="3"/>
      <c r="PXZ24" s="3"/>
      <c r="PYA24" s="3"/>
      <c r="PYB24" s="3"/>
      <c r="PYC24" s="3"/>
      <c r="PYD24" s="3"/>
      <c r="PYE24" s="3"/>
      <c r="PYF24" s="3"/>
      <c r="PYG24" s="3"/>
      <c r="PYH24" s="3"/>
      <c r="PYI24" s="3"/>
      <c r="PYJ24" s="3"/>
      <c r="PYK24" s="3"/>
      <c r="PYL24" s="3"/>
      <c r="PYM24" s="3"/>
      <c r="PYN24" s="3"/>
      <c r="PYO24" s="3"/>
      <c r="PYP24" s="3"/>
      <c r="PYQ24" s="3"/>
      <c r="PYR24" s="3"/>
      <c r="PYS24" s="3"/>
      <c r="PYT24" s="3"/>
      <c r="PYU24" s="3"/>
      <c r="PYV24" s="3"/>
      <c r="PYW24" s="3"/>
      <c r="PYX24" s="3"/>
      <c r="PYY24" s="3"/>
      <c r="PYZ24" s="3"/>
      <c r="PZA24" s="3"/>
      <c r="PZB24" s="3"/>
      <c r="PZC24" s="3"/>
      <c r="PZD24" s="3"/>
      <c r="PZE24" s="3"/>
      <c r="PZF24" s="3"/>
      <c r="PZG24" s="3"/>
      <c r="PZH24" s="3"/>
      <c r="PZI24" s="3"/>
      <c r="PZJ24" s="3"/>
      <c r="PZK24" s="3"/>
      <c r="PZL24" s="3"/>
      <c r="PZM24" s="3"/>
      <c r="PZN24" s="3"/>
      <c r="PZO24" s="3"/>
      <c r="PZP24" s="3"/>
      <c r="PZQ24" s="3"/>
      <c r="PZR24" s="3"/>
      <c r="PZS24" s="3"/>
      <c r="PZT24" s="3"/>
      <c r="PZU24" s="3"/>
      <c r="PZV24" s="3"/>
      <c r="PZW24" s="3"/>
      <c r="PZX24" s="3"/>
      <c r="PZY24" s="3"/>
      <c r="PZZ24" s="3"/>
      <c r="QAA24" s="3"/>
      <c r="QAB24" s="3"/>
      <c r="QAC24" s="3"/>
      <c r="QAD24" s="3"/>
      <c r="QAE24" s="3"/>
      <c r="QAF24" s="3"/>
      <c r="QAG24" s="3"/>
      <c r="QAH24" s="3"/>
      <c r="QAI24" s="3"/>
      <c r="QAJ24" s="3"/>
      <c r="QAK24" s="3"/>
      <c r="QAL24" s="3"/>
      <c r="QAM24" s="3"/>
      <c r="QAN24" s="3"/>
      <c r="QAO24" s="3"/>
      <c r="QAP24" s="3"/>
      <c r="QAQ24" s="3"/>
      <c r="QAR24" s="3"/>
      <c r="QAS24" s="3"/>
      <c r="QAT24" s="3"/>
      <c r="QAU24" s="3"/>
      <c r="QAV24" s="3"/>
      <c r="QAW24" s="3"/>
      <c r="QAX24" s="3"/>
      <c r="QAY24" s="3"/>
      <c r="QAZ24" s="3"/>
      <c r="QBA24" s="3"/>
      <c r="QBB24" s="3"/>
      <c r="QBC24" s="3"/>
      <c r="QBD24" s="3"/>
      <c r="QBE24" s="3"/>
      <c r="QBF24" s="3"/>
      <c r="QBG24" s="3"/>
      <c r="QBH24" s="3"/>
      <c r="QBI24" s="3"/>
      <c r="QBJ24" s="3"/>
      <c r="QBK24" s="3"/>
      <c r="QBL24" s="3"/>
      <c r="QBM24" s="3"/>
      <c r="QBN24" s="3"/>
      <c r="QBO24" s="3"/>
      <c r="QBP24" s="3"/>
      <c r="QBQ24" s="3"/>
      <c r="QBR24" s="3"/>
      <c r="QBS24" s="3"/>
      <c r="QBT24" s="3"/>
      <c r="QBU24" s="3"/>
      <c r="QBV24" s="3"/>
      <c r="QBW24" s="3"/>
      <c r="QBX24" s="3"/>
      <c r="QBY24" s="3"/>
      <c r="QBZ24" s="3"/>
      <c r="QCA24" s="3"/>
      <c r="QCB24" s="3"/>
      <c r="QCC24" s="3"/>
      <c r="QCD24" s="3"/>
      <c r="QCE24" s="3"/>
      <c r="QCF24" s="3"/>
      <c r="QCG24" s="3"/>
      <c r="QCH24" s="3"/>
      <c r="QCI24" s="3"/>
      <c r="QCJ24" s="3"/>
      <c r="QCK24" s="3"/>
      <c r="QCL24" s="3"/>
      <c r="QCM24" s="3"/>
      <c r="QCN24" s="3"/>
      <c r="QCO24" s="3"/>
      <c r="QCP24" s="3"/>
      <c r="QCQ24" s="3"/>
      <c r="QCR24" s="3"/>
      <c r="QCS24" s="3"/>
      <c r="QCT24" s="3"/>
      <c r="QCU24" s="3"/>
      <c r="QCV24" s="3"/>
      <c r="QCW24" s="3"/>
      <c r="QCX24" s="3"/>
      <c r="QCY24" s="3"/>
      <c r="QCZ24" s="3"/>
      <c r="QDA24" s="3"/>
      <c r="QDB24" s="3"/>
      <c r="QDC24" s="3"/>
      <c r="QDD24" s="3"/>
      <c r="QDE24" s="3"/>
      <c r="QDF24" s="3"/>
      <c r="QDG24" s="3"/>
      <c r="QDH24" s="3"/>
      <c r="QDI24" s="3"/>
      <c r="QDJ24" s="3"/>
      <c r="QDK24" s="3"/>
      <c r="QDL24" s="3"/>
      <c r="QDM24" s="3"/>
      <c r="QDN24" s="3"/>
      <c r="QDO24" s="3"/>
      <c r="QDP24" s="3"/>
      <c r="QDQ24" s="3"/>
      <c r="QDR24" s="3"/>
      <c r="QDS24" s="3"/>
      <c r="QDT24" s="3"/>
      <c r="QDU24" s="3"/>
      <c r="QDV24" s="3"/>
      <c r="QDW24" s="3"/>
      <c r="QDX24" s="3"/>
      <c r="QDY24" s="3"/>
      <c r="QDZ24" s="3"/>
      <c r="QEA24" s="3"/>
      <c r="QEB24" s="3"/>
      <c r="QEC24" s="3"/>
      <c r="QED24" s="3"/>
      <c r="QEE24" s="3"/>
      <c r="QEF24" s="3"/>
      <c r="QEG24" s="3"/>
      <c r="QEH24" s="3"/>
      <c r="QEI24" s="3"/>
      <c r="QEJ24" s="3"/>
      <c r="QEK24" s="3"/>
      <c r="QEL24" s="3"/>
      <c r="QEM24" s="3"/>
      <c r="QEN24" s="3"/>
      <c r="QEO24" s="3"/>
      <c r="QEP24" s="3"/>
      <c r="QEQ24" s="3"/>
      <c r="QER24" s="3"/>
      <c r="QES24" s="3"/>
      <c r="QET24" s="3"/>
      <c r="QEU24" s="3"/>
      <c r="QEV24" s="3"/>
      <c r="QEW24" s="3"/>
      <c r="QEX24" s="3"/>
      <c r="QEY24" s="3"/>
      <c r="QEZ24" s="3"/>
      <c r="QFA24" s="3"/>
      <c r="QFB24" s="3"/>
      <c r="QFC24" s="3"/>
      <c r="QFD24" s="3"/>
      <c r="QFE24" s="3"/>
      <c r="QFF24" s="3"/>
      <c r="QFG24" s="3"/>
      <c r="QFH24" s="3"/>
      <c r="QFI24" s="3"/>
      <c r="QFJ24" s="3"/>
      <c r="QFK24" s="3"/>
      <c r="QFL24" s="3"/>
      <c r="QFM24" s="3"/>
      <c r="QFN24" s="3"/>
      <c r="QFO24" s="3"/>
      <c r="QFP24" s="3"/>
      <c r="QFQ24" s="3"/>
      <c r="QFR24" s="3"/>
      <c r="QFS24" s="3"/>
      <c r="QFT24" s="3"/>
      <c r="QFU24" s="3"/>
      <c r="QFV24" s="3"/>
      <c r="QFW24" s="3"/>
      <c r="QFX24" s="3"/>
      <c r="QFY24" s="3"/>
      <c r="QFZ24" s="3"/>
      <c r="QGA24" s="3"/>
      <c r="QGB24" s="3"/>
      <c r="QGC24" s="3"/>
      <c r="QGD24" s="3"/>
      <c r="QGE24" s="3"/>
      <c r="QGF24" s="3"/>
      <c r="QGG24" s="3"/>
      <c r="QGH24" s="3"/>
      <c r="QGI24" s="3"/>
      <c r="QGJ24" s="3"/>
      <c r="QGK24" s="3"/>
      <c r="QGL24" s="3"/>
      <c r="QGM24" s="3"/>
      <c r="QGN24" s="3"/>
      <c r="QGO24" s="3"/>
      <c r="QGP24" s="3"/>
      <c r="QGQ24" s="3"/>
      <c r="QGR24" s="3"/>
      <c r="QGS24" s="3"/>
      <c r="QGT24" s="3"/>
      <c r="QGU24" s="3"/>
      <c r="QGV24" s="3"/>
      <c r="QGW24" s="3"/>
      <c r="QGX24" s="3"/>
      <c r="QGY24" s="3"/>
      <c r="QGZ24" s="3"/>
      <c r="QHA24" s="3"/>
      <c r="QHB24" s="3"/>
      <c r="QHC24" s="3"/>
      <c r="QHD24" s="3"/>
      <c r="QHE24" s="3"/>
      <c r="QHF24" s="3"/>
      <c r="QHG24" s="3"/>
      <c r="QHH24" s="3"/>
      <c r="QHI24" s="3"/>
      <c r="QHJ24" s="3"/>
      <c r="QHK24" s="3"/>
      <c r="QHL24" s="3"/>
      <c r="QHM24" s="3"/>
      <c r="QHN24" s="3"/>
      <c r="QHO24" s="3"/>
      <c r="QHP24" s="3"/>
      <c r="QHQ24" s="3"/>
      <c r="QHR24" s="3"/>
      <c r="QHS24" s="3"/>
      <c r="QHT24" s="3"/>
      <c r="QHU24" s="3"/>
      <c r="QHV24" s="3"/>
      <c r="QHW24" s="3"/>
      <c r="QHX24" s="3"/>
      <c r="QHY24" s="3"/>
      <c r="QHZ24" s="3"/>
      <c r="QIA24" s="3"/>
      <c r="QIB24" s="3"/>
      <c r="QIC24" s="3"/>
      <c r="QID24" s="3"/>
      <c r="QIE24" s="3"/>
      <c r="QIF24" s="3"/>
      <c r="QIG24" s="3"/>
      <c r="QIH24" s="3"/>
      <c r="QII24" s="3"/>
      <c r="QIJ24" s="3"/>
      <c r="QIK24" s="3"/>
      <c r="QIL24" s="3"/>
      <c r="QIM24" s="3"/>
      <c r="QIN24" s="3"/>
      <c r="QIO24" s="3"/>
      <c r="QIP24" s="3"/>
      <c r="QIQ24" s="3"/>
      <c r="QIR24" s="3"/>
      <c r="QIS24" s="3"/>
      <c r="QIT24" s="3"/>
      <c r="QIU24" s="3"/>
      <c r="QIV24" s="3"/>
      <c r="QIW24" s="3"/>
      <c r="QIX24" s="3"/>
      <c r="QIY24" s="3"/>
      <c r="QIZ24" s="3"/>
      <c r="QJA24" s="3"/>
      <c r="QJB24" s="3"/>
      <c r="QJC24" s="3"/>
      <c r="QJD24" s="3"/>
      <c r="QJE24" s="3"/>
      <c r="QJF24" s="3"/>
      <c r="QJG24" s="3"/>
      <c r="QJH24" s="3"/>
      <c r="QJI24" s="3"/>
      <c r="QJJ24" s="3"/>
      <c r="QJK24" s="3"/>
      <c r="QJL24" s="3"/>
      <c r="QJM24" s="3"/>
      <c r="QJN24" s="3"/>
      <c r="QJO24" s="3"/>
      <c r="QJP24" s="3"/>
      <c r="QJQ24" s="3"/>
      <c r="QJR24" s="3"/>
      <c r="QJS24" s="3"/>
      <c r="QJT24" s="3"/>
      <c r="QJU24" s="3"/>
      <c r="QJV24" s="3"/>
      <c r="QJW24" s="3"/>
      <c r="QJX24" s="3"/>
      <c r="QJY24" s="3"/>
      <c r="QJZ24" s="3"/>
      <c r="QKA24" s="3"/>
      <c r="QKB24" s="3"/>
      <c r="QKC24" s="3"/>
      <c r="QKD24" s="3"/>
      <c r="QKE24" s="3"/>
      <c r="QKF24" s="3"/>
      <c r="QKG24" s="3"/>
      <c r="QKH24" s="3"/>
      <c r="QKI24" s="3"/>
      <c r="QKJ24" s="3"/>
      <c r="QKK24" s="3"/>
      <c r="QKL24" s="3"/>
      <c r="QKM24" s="3"/>
      <c r="QKN24" s="3"/>
      <c r="QKO24" s="3"/>
      <c r="QKP24" s="3"/>
      <c r="QKQ24" s="3"/>
      <c r="QKR24" s="3"/>
      <c r="QKS24" s="3"/>
      <c r="QKT24" s="3"/>
      <c r="QKU24" s="3"/>
      <c r="QKV24" s="3"/>
      <c r="QKW24" s="3"/>
      <c r="QKX24" s="3"/>
      <c r="QKY24" s="3"/>
      <c r="QKZ24" s="3"/>
      <c r="QLA24" s="3"/>
      <c r="QLB24" s="3"/>
      <c r="QLC24" s="3"/>
      <c r="QLD24" s="3"/>
      <c r="QLE24" s="3"/>
      <c r="QLF24" s="3"/>
      <c r="QLG24" s="3"/>
      <c r="QLH24" s="3"/>
      <c r="QLI24" s="3"/>
      <c r="QLJ24" s="3"/>
      <c r="QLK24" s="3"/>
      <c r="QLL24" s="3"/>
      <c r="QLM24" s="3"/>
      <c r="QLN24" s="3"/>
      <c r="QLO24" s="3"/>
      <c r="QLP24" s="3"/>
      <c r="QLQ24" s="3"/>
      <c r="QLR24" s="3"/>
      <c r="QLS24" s="3"/>
      <c r="QLT24" s="3"/>
      <c r="QLU24" s="3"/>
      <c r="QLV24" s="3"/>
      <c r="QLW24" s="3"/>
      <c r="QLX24" s="3"/>
      <c r="QLY24" s="3"/>
      <c r="QLZ24" s="3"/>
      <c r="QMA24" s="3"/>
      <c r="QMB24" s="3"/>
      <c r="QMC24" s="3"/>
      <c r="QMD24" s="3"/>
      <c r="QME24" s="3"/>
      <c r="QMF24" s="3"/>
      <c r="QMG24" s="3"/>
      <c r="QMH24" s="3"/>
      <c r="QMI24" s="3"/>
      <c r="QMJ24" s="3"/>
      <c r="QMK24" s="3"/>
      <c r="QML24" s="3"/>
      <c r="QMM24" s="3"/>
      <c r="QMN24" s="3"/>
      <c r="QMO24" s="3"/>
      <c r="QMP24" s="3"/>
      <c r="QMQ24" s="3"/>
      <c r="QMR24" s="3"/>
      <c r="QMS24" s="3"/>
      <c r="QMT24" s="3"/>
      <c r="QMU24" s="3"/>
      <c r="QMV24" s="3"/>
      <c r="QMW24" s="3"/>
      <c r="QMX24" s="3"/>
      <c r="QMY24" s="3"/>
      <c r="QMZ24" s="3"/>
      <c r="QNA24" s="3"/>
      <c r="QNB24" s="3"/>
      <c r="QNC24" s="3"/>
      <c r="QND24" s="3"/>
      <c r="QNE24" s="3"/>
      <c r="QNF24" s="3"/>
      <c r="QNG24" s="3"/>
      <c r="QNH24" s="3"/>
      <c r="QNI24" s="3"/>
      <c r="QNJ24" s="3"/>
      <c r="QNK24" s="3"/>
      <c r="QNL24" s="3"/>
      <c r="QNM24" s="3"/>
      <c r="QNN24" s="3"/>
      <c r="QNO24" s="3"/>
      <c r="QNP24" s="3"/>
      <c r="QNQ24" s="3"/>
      <c r="QNR24" s="3"/>
      <c r="QNS24" s="3"/>
      <c r="QNT24" s="3"/>
      <c r="QNU24" s="3"/>
      <c r="QNV24" s="3"/>
      <c r="QNW24" s="3"/>
      <c r="QNX24" s="3"/>
      <c r="QNY24" s="3"/>
      <c r="QNZ24" s="3"/>
      <c r="QOA24" s="3"/>
      <c r="QOB24" s="3"/>
      <c r="QOC24" s="3"/>
      <c r="QOD24" s="3"/>
      <c r="QOE24" s="3"/>
      <c r="QOF24" s="3"/>
      <c r="QOG24" s="3"/>
      <c r="QOH24" s="3"/>
      <c r="QOI24" s="3"/>
      <c r="QOJ24" s="3"/>
      <c r="QOK24" s="3"/>
      <c r="QOL24" s="3"/>
      <c r="QOM24" s="3"/>
      <c r="QON24" s="3"/>
      <c r="QOO24" s="3"/>
      <c r="QOP24" s="3"/>
      <c r="QOQ24" s="3"/>
      <c r="QOR24" s="3"/>
      <c r="QOS24" s="3"/>
      <c r="QOT24" s="3"/>
      <c r="QOU24" s="3"/>
      <c r="QOV24" s="3"/>
      <c r="QOW24" s="3"/>
      <c r="QOX24" s="3"/>
      <c r="QOY24" s="3"/>
      <c r="QOZ24" s="3"/>
      <c r="QPA24" s="3"/>
      <c r="QPB24" s="3"/>
      <c r="QPC24" s="3"/>
      <c r="QPD24" s="3"/>
      <c r="QPE24" s="3"/>
      <c r="QPF24" s="3"/>
      <c r="QPG24" s="3"/>
      <c r="QPH24" s="3"/>
      <c r="QPI24" s="3"/>
      <c r="QPJ24" s="3"/>
      <c r="QPK24" s="3"/>
      <c r="QPL24" s="3"/>
      <c r="QPM24" s="3"/>
      <c r="QPN24" s="3"/>
      <c r="QPO24" s="3"/>
      <c r="QPP24" s="3"/>
      <c r="QPQ24" s="3"/>
      <c r="QPR24" s="3"/>
      <c r="QPS24" s="3"/>
      <c r="QPT24" s="3"/>
      <c r="QPU24" s="3"/>
      <c r="QPV24" s="3"/>
      <c r="QPW24" s="3"/>
      <c r="QPX24" s="3"/>
      <c r="QPY24" s="3"/>
      <c r="QPZ24" s="3"/>
      <c r="QQA24" s="3"/>
      <c r="QQB24" s="3"/>
      <c r="QQC24" s="3"/>
      <c r="QQD24" s="3"/>
      <c r="QQE24" s="3"/>
      <c r="QQF24" s="3"/>
      <c r="QQG24" s="3"/>
      <c r="QQH24" s="3"/>
      <c r="QQI24" s="3"/>
      <c r="QQJ24" s="3"/>
      <c r="QQK24" s="3"/>
      <c r="QQL24" s="3"/>
      <c r="QQM24" s="3"/>
      <c r="QQN24" s="3"/>
      <c r="QQO24" s="3"/>
      <c r="QQP24" s="3"/>
      <c r="QQQ24" s="3"/>
      <c r="QQR24" s="3"/>
      <c r="QQS24" s="3"/>
      <c r="QQT24" s="3"/>
      <c r="QQU24" s="3"/>
      <c r="QQV24" s="3"/>
      <c r="QQW24" s="3"/>
      <c r="QQX24" s="3"/>
      <c r="QQY24" s="3"/>
      <c r="QQZ24" s="3"/>
      <c r="QRA24" s="3"/>
      <c r="QRB24" s="3"/>
      <c r="QRC24" s="3"/>
      <c r="QRD24" s="3"/>
      <c r="QRE24" s="3"/>
      <c r="QRF24" s="3"/>
      <c r="QRG24" s="3"/>
      <c r="QRH24" s="3"/>
      <c r="QRI24" s="3"/>
      <c r="QRJ24" s="3"/>
      <c r="QRK24" s="3"/>
      <c r="QRL24" s="3"/>
      <c r="QRM24" s="3"/>
      <c r="QRN24" s="3"/>
      <c r="QRO24" s="3"/>
      <c r="QRP24" s="3"/>
      <c r="QRQ24" s="3"/>
      <c r="QRR24" s="3"/>
      <c r="QRS24" s="3"/>
      <c r="QRT24" s="3"/>
      <c r="QRU24" s="3"/>
      <c r="QRV24" s="3"/>
      <c r="QRW24" s="3"/>
      <c r="QRX24" s="3"/>
      <c r="QRY24" s="3"/>
      <c r="QRZ24" s="3"/>
      <c r="QSA24" s="3"/>
      <c r="QSB24" s="3"/>
      <c r="QSC24" s="3"/>
      <c r="QSD24" s="3"/>
      <c r="QSE24" s="3"/>
      <c r="QSF24" s="3"/>
      <c r="QSG24" s="3"/>
      <c r="QSH24" s="3"/>
      <c r="QSI24" s="3"/>
      <c r="QSJ24" s="3"/>
      <c r="QSK24" s="3"/>
      <c r="QSL24" s="3"/>
      <c r="QSM24" s="3"/>
      <c r="QSN24" s="3"/>
      <c r="QSO24" s="3"/>
      <c r="QSP24" s="3"/>
      <c r="QSQ24" s="3"/>
      <c r="QSR24" s="3"/>
      <c r="QSS24" s="3"/>
      <c r="QST24" s="3"/>
      <c r="QSU24" s="3"/>
      <c r="QSV24" s="3"/>
      <c r="QSW24" s="3"/>
      <c r="QSX24" s="3"/>
      <c r="QSY24" s="3"/>
      <c r="QSZ24" s="3"/>
      <c r="QTA24" s="3"/>
      <c r="QTB24" s="3"/>
      <c r="QTC24" s="3"/>
      <c r="QTD24" s="3"/>
      <c r="QTE24" s="3"/>
      <c r="QTF24" s="3"/>
      <c r="QTG24" s="3"/>
      <c r="QTH24" s="3"/>
      <c r="QTI24" s="3"/>
      <c r="QTJ24" s="3"/>
      <c r="QTK24" s="3"/>
      <c r="QTL24" s="3"/>
      <c r="QTM24" s="3"/>
      <c r="QTN24" s="3"/>
      <c r="QTO24" s="3"/>
      <c r="QTP24" s="3"/>
      <c r="QTQ24" s="3"/>
      <c r="QTR24" s="3"/>
      <c r="QTS24" s="3"/>
      <c r="QTT24" s="3"/>
      <c r="QTU24" s="3"/>
      <c r="QTV24" s="3"/>
      <c r="QTW24" s="3"/>
      <c r="QTX24" s="3"/>
      <c r="QTY24" s="3"/>
      <c r="QTZ24" s="3"/>
      <c r="QUA24" s="3"/>
      <c r="QUB24" s="3"/>
      <c r="QUC24" s="3"/>
      <c r="QUD24" s="3"/>
      <c r="QUE24" s="3"/>
      <c r="QUF24" s="3"/>
      <c r="QUG24" s="3"/>
      <c r="QUH24" s="3"/>
      <c r="QUI24" s="3"/>
      <c r="QUJ24" s="3"/>
      <c r="QUK24" s="3"/>
      <c r="QUL24" s="3"/>
      <c r="QUM24" s="3"/>
      <c r="QUN24" s="3"/>
      <c r="QUO24" s="3"/>
      <c r="QUP24" s="3"/>
      <c r="QUQ24" s="3"/>
      <c r="QUR24" s="3"/>
      <c r="QUS24" s="3"/>
      <c r="QUT24" s="3"/>
      <c r="QUU24" s="3"/>
      <c r="QUV24" s="3"/>
      <c r="QUW24" s="3"/>
      <c r="QUX24" s="3"/>
      <c r="QUY24" s="3"/>
      <c r="QUZ24" s="3"/>
      <c r="QVA24" s="3"/>
      <c r="QVB24" s="3"/>
      <c r="QVC24" s="3"/>
      <c r="QVD24" s="3"/>
      <c r="QVE24" s="3"/>
      <c r="QVF24" s="3"/>
      <c r="QVG24" s="3"/>
      <c r="QVH24" s="3"/>
      <c r="QVI24" s="3"/>
      <c r="QVJ24" s="3"/>
      <c r="QVK24" s="3"/>
      <c r="QVL24" s="3"/>
      <c r="QVM24" s="3"/>
      <c r="QVN24" s="3"/>
      <c r="QVO24" s="3"/>
      <c r="QVP24" s="3"/>
      <c r="QVQ24" s="3"/>
      <c r="QVR24" s="3"/>
      <c r="QVS24" s="3"/>
      <c r="QVT24" s="3"/>
      <c r="QVU24" s="3"/>
      <c r="QVV24" s="3"/>
      <c r="QVW24" s="3"/>
      <c r="QVX24" s="3"/>
      <c r="QVY24" s="3"/>
      <c r="QVZ24" s="3"/>
      <c r="QWA24" s="3"/>
      <c r="QWB24" s="3"/>
      <c r="QWC24" s="3"/>
      <c r="QWD24" s="3"/>
      <c r="QWE24" s="3"/>
      <c r="QWF24" s="3"/>
      <c r="QWG24" s="3"/>
      <c r="QWH24" s="3"/>
      <c r="QWI24" s="3"/>
      <c r="QWJ24" s="3"/>
      <c r="QWK24" s="3"/>
      <c r="QWL24" s="3"/>
      <c r="QWM24" s="3"/>
      <c r="QWN24" s="3"/>
      <c r="QWO24" s="3"/>
      <c r="QWP24" s="3"/>
      <c r="QWQ24" s="3"/>
      <c r="QWR24" s="3"/>
      <c r="QWS24" s="3"/>
      <c r="QWT24" s="3"/>
      <c r="QWU24" s="3"/>
      <c r="QWV24" s="3"/>
      <c r="QWW24" s="3"/>
      <c r="QWX24" s="3"/>
      <c r="QWY24" s="3"/>
      <c r="QWZ24" s="3"/>
      <c r="QXA24" s="3"/>
      <c r="QXB24" s="3"/>
      <c r="QXC24" s="3"/>
      <c r="QXD24" s="3"/>
      <c r="QXE24" s="3"/>
      <c r="QXF24" s="3"/>
      <c r="QXG24" s="3"/>
      <c r="QXH24" s="3"/>
      <c r="QXI24" s="3"/>
      <c r="QXJ24" s="3"/>
      <c r="QXK24" s="3"/>
      <c r="QXL24" s="3"/>
      <c r="QXM24" s="3"/>
      <c r="QXN24" s="3"/>
      <c r="QXO24" s="3"/>
      <c r="QXP24" s="3"/>
      <c r="QXQ24" s="3"/>
      <c r="QXR24" s="3"/>
      <c r="QXS24" s="3"/>
      <c r="QXT24" s="3"/>
      <c r="QXU24" s="3"/>
      <c r="QXV24" s="3"/>
      <c r="QXW24" s="3"/>
      <c r="QXX24" s="3"/>
      <c r="QXY24" s="3"/>
      <c r="QXZ24" s="3"/>
      <c r="QYA24" s="3"/>
      <c r="QYB24" s="3"/>
      <c r="QYC24" s="3"/>
      <c r="QYD24" s="3"/>
      <c r="QYE24" s="3"/>
      <c r="QYF24" s="3"/>
      <c r="QYG24" s="3"/>
      <c r="QYH24" s="3"/>
      <c r="QYI24" s="3"/>
      <c r="QYJ24" s="3"/>
      <c r="QYK24" s="3"/>
      <c r="QYL24" s="3"/>
      <c r="QYM24" s="3"/>
      <c r="QYN24" s="3"/>
      <c r="QYO24" s="3"/>
      <c r="QYP24" s="3"/>
      <c r="QYQ24" s="3"/>
      <c r="QYR24" s="3"/>
      <c r="QYS24" s="3"/>
      <c r="QYT24" s="3"/>
      <c r="QYU24" s="3"/>
      <c r="QYV24" s="3"/>
      <c r="QYW24" s="3"/>
      <c r="QYX24" s="3"/>
      <c r="QYY24" s="3"/>
      <c r="QYZ24" s="3"/>
      <c r="QZA24" s="3"/>
      <c r="QZB24" s="3"/>
      <c r="QZC24" s="3"/>
      <c r="QZD24" s="3"/>
      <c r="QZE24" s="3"/>
      <c r="QZF24" s="3"/>
      <c r="QZG24" s="3"/>
      <c r="QZH24" s="3"/>
      <c r="QZI24" s="3"/>
      <c r="QZJ24" s="3"/>
      <c r="QZK24" s="3"/>
      <c r="QZL24" s="3"/>
      <c r="QZM24" s="3"/>
      <c r="QZN24" s="3"/>
      <c r="QZO24" s="3"/>
      <c r="QZP24" s="3"/>
      <c r="QZQ24" s="3"/>
      <c r="QZR24" s="3"/>
      <c r="QZS24" s="3"/>
      <c r="QZT24" s="3"/>
      <c r="QZU24" s="3"/>
      <c r="QZV24" s="3"/>
      <c r="QZW24" s="3"/>
      <c r="QZX24" s="3"/>
      <c r="QZY24" s="3"/>
      <c r="QZZ24" s="3"/>
      <c r="RAA24" s="3"/>
      <c r="RAB24" s="3"/>
      <c r="RAC24" s="3"/>
      <c r="RAD24" s="3"/>
      <c r="RAE24" s="3"/>
      <c r="RAF24" s="3"/>
      <c r="RAG24" s="3"/>
      <c r="RAH24" s="3"/>
      <c r="RAI24" s="3"/>
      <c r="RAJ24" s="3"/>
      <c r="RAK24" s="3"/>
      <c r="RAL24" s="3"/>
      <c r="RAM24" s="3"/>
      <c r="RAN24" s="3"/>
      <c r="RAO24" s="3"/>
      <c r="RAP24" s="3"/>
      <c r="RAQ24" s="3"/>
      <c r="RAR24" s="3"/>
      <c r="RAS24" s="3"/>
      <c r="RAT24" s="3"/>
      <c r="RAU24" s="3"/>
      <c r="RAV24" s="3"/>
      <c r="RAW24" s="3"/>
      <c r="RAX24" s="3"/>
      <c r="RAY24" s="3"/>
      <c r="RAZ24" s="3"/>
      <c r="RBA24" s="3"/>
      <c r="RBB24" s="3"/>
      <c r="RBC24" s="3"/>
      <c r="RBD24" s="3"/>
      <c r="RBE24" s="3"/>
      <c r="RBF24" s="3"/>
      <c r="RBG24" s="3"/>
      <c r="RBH24" s="3"/>
      <c r="RBI24" s="3"/>
      <c r="RBJ24" s="3"/>
      <c r="RBK24" s="3"/>
      <c r="RBL24" s="3"/>
      <c r="RBM24" s="3"/>
      <c r="RBN24" s="3"/>
      <c r="RBO24" s="3"/>
      <c r="RBP24" s="3"/>
      <c r="RBQ24" s="3"/>
      <c r="RBR24" s="3"/>
      <c r="RBS24" s="3"/>
      <c r="RBT24" s="3"/>
      <c r="RBU24" s="3"/>
      <c r="RBV24" s="3"/>
      <c r="RBW24" s="3"/>
      <c r="RBX24" s="3"/>
      <c r="RBY24" s="3"/>
      <c r="RBZ24" s="3"/>
      <c r="RCA24" s="3"/>
      <c r="RCB24" s="3"/>
      <c r="RCC24" s="3"/>
      <c r="RCD24" s="3"/>
      <c r="RCE24" s="3"/>
      <c r="RCF24" s="3"/>
      <c r="RCG24" s="3"/>
      <c r="RCH24" s="3"/>
      <c r="RCI24" s="3"/>
      <c r="RCJ24" s="3"/>
      <c r="RCK24" s="3"/>
      <c r="RCL24" s="3"/>
      <c r="RCM24" s="3"/>
      <c r="RCN24" s="3"/>
      <c r="RCO24" s="3"/>
      <c r="RCP24" s="3"/>
      <c r="RCQ24" s="3"/>
      <c r="RCR24" s="3"/>
      <c r="RCS24" s="3"/>
      <c r="RCT24" s="3"/>
      <c r="RCU24" s="3"/>
      <c r="RCV24" s="3"/>
      <c r="RCW24" s="3"/>
      <c r="RCX24" s="3"/>
      <c r="RCY24" s="3"/>
      <c r="RCZ24" s="3"/>
      <c r="RDA24" s="3"/>
      <c r="RDB24" s="3"/>
      <c r="RDC24" s="3"/>
      <c r="RDD24" s="3"/>
      <c r="RDE24" s="3"/>
      <c r="RDF24" s="3"/>
      <c r="RDG24" s="3"/>
      <c r="RDH24" s="3"/>
      <c r="RDI24" s="3"/>
      <c r="RDJ24" s="3"/>
      <c r="RDK24" s="3"/>
      <c r="RDL24" s="3"/>
      <c r="RDM24" s="3"/>
      <c r="RDN24" s="3"/>
      <c r="RDO24" s="3"/>
      <c r="RDP24" s="3"/>
      <c r="RDQ24" s="3"/>
      <c r="RDR24" s="3"/>
      <c r="RDS24" s="3"/>
      <c r="RDT24" s="3"/>
      <c r="RDU24" s="3"/>
      <c r="RDV24" s="3"/>
      <c r="RDW24" s="3"/>
      <c r="RDX24" s="3"/>
      <c r="RDY24" s="3"/>
      <c r="RDZ24" s="3"/>
      <c r="REA24" s="3"/>
      <c r="REB24" s="3"/>
      <c r="REC24" s="3"/>
      <c r="RED24" s="3"/>
      <c r="REE24" s="3"/>
      <c r="REF24" s="3"/>
      <c r="REG24" s="3"/>
      <c r="REH24" s="3"/>
      <c r="REI24" s="3"/>
      <c r="REJ24" s="3"/>
      <c r="REK24" s="3"/>
      <c r="REL24" s="3"/>
      <c r="REM24" s="3"/>
      <c r="REN24" s="3"/>
      <c r="REO24" s="3"/>
      <c r="REP24" s="3"/>
      <c r="REQ24" s="3"/>
      <c r="RER24" s="3"/>
      <c r="RES24" s="3"/>
      <c r="RET24" s="3"/>
      <c r="REU24" s="3"/>
      <c r="REV24" s="3"/>
      <c r="REW24" s="3"/>
      <c r="REX24" s="3"/>
      <c r="REY24" s="3"/>
      <c r="REZ24" s="3"/>
      <c r="RFA24" s="3"/>
      <c r="RFB24" s="3"/>
      <c r="RFC24" s="3"/>
      <c r="RFD24" s="3"/>
      <c r="RFE24" s="3"/>
      <c r="RFF24" s="3"/>
      <c r="RFG24" s="3"/>
      <c r="RFH24" s="3"/>
      <c r="RFI24" s="3"/>
      <c r="RFJ24" s="3"/>
      <c r="RFK24" s="3"/>
      <c r="RFL24" s="3"/>
      <c r="RFM24" s="3"/>
      <c r="RFN24" s="3"/>
      <c r="RFO24" s="3"/>
      <c r="RFP24" s="3"/>
      <c r="RFQ24" s="3"/>
      <c r="RFR24" s="3"/>
      <c r="RFS24" s="3"/>
      <c r="RFT24" s="3"/>
      <c r="RFU24" s="3"/>
      <c r="RFV24" s="3"/>
      <c r="RFW24" s="3"/>
      <c r="RFX24" s="3"/>
      <c r="RFY24" s="3"/>
      <c r="RFZ24" s="3"/>
      <c r="RGA24" s="3"/>
      <c r="RGB24" s="3"/>
      <c r="RGC24" s="3"/>
      <c r="RGD24" s="3"/>
      <c r="RGE24" s="3"/>
      <c r="RGF24" s="3"/>
      <c r="RGG24" s="3"/>
      <c r="RGH24" s="3"/>
      <c r="RGI24" s="3"/>
      <c r="RGJ24" s="3"/>
      <c r="RGK24" s="3"/>
      <c r="RGL24" s="3"/>
      <c r="RGM24" s="3"/>
      <c r="RGN24" s="3"/>
      <c r="RGO24" s="3"/>
      <c r="RGP24" s="3"/>
      <c r="RGQ24" s="3"/>
      <c r="RGR24" s="3"/>
      <c r="RGS24" s="3"/>
      <c r="RGT24" s="3"/>
      <c r="RGU24" s="3"/>
      <c r="RGV24" s="3"/>
      <c r="RGW24" s="3"/>
      <c r="RGX24" s="3"/>
      <c r="RGY24" s="3"/>
      <c r="RGZ24" s="3"/>
      <c r="RHA24" s="3"/>
      <c r="RHB24" s="3"/>
      <c r="RHC24" s="3"/>
      <c r="RHD24" s="3"/>
      <c r="RHE24" s="3"/>
      <c r="RHF24" s="3"/>
      <c r="RHG24" s="3"/>
      <c r="RHH24" s="3"/>
      <c r="RHI24" s="3"/>
      <c r="RHJ24" s="3"/>
      <c r="RHK24" s="3"/>
      <c r="RHL24" s="3"/>
      <c r="RHM24" s="3"/>
      <c r="RHN24" s="3"/>
      <c r="RHO24" s="3"/>
      <c r="RHP24" s="3"/>
      <c r="RHQ24" s="3"/>
      <c r="RHR24" s="3"/>
      <c r="RHS24" s="3"/>
      <c r="RHT24" s="3"/>
      <c r="RHU24" s="3"/>
      <c r="RHV24" s="3"/>
      <c r="RHW24" s="3"/>
      <c r="RHX24" s="3"/>
      <c r="RHY24" s="3"/>
      <c r="RHZ24" s="3"/>
      <c r="RIA24" s="3"/>
      <c r="RIB24" s="3"/>
      <c r="RIC24" s="3"/>
      <c r="RID24" s="3"/>
      <c r="RIE24" s="3"/>
      <c r="RIF24" s="3"/>
      <c r="RIG24" s="3"/>
      <c r="RIH24" s="3"/>
      <c r="RII24" s="3"/>
      <c r="RIJ24" s="3"/>
      <c r="RIK24" s="3"/>
      <c r="RIL24" s="3"/>
      <c r="RIM24" s="3"/>
      <c r="RIN24" s="3"/>
      <c r="RIO24" s="3"/>
      <c r="RIP24" s="3"/>
      <c r="RIQ24" s="3"/>
      <c r="RIR24" s="3"/>
      <c r="RIS24" s="3"/>
      <c r="RIT24" s="3"/>
      <c r="RIU24" s="3"/>
      <c r="RIV24" s="3"/>
      <c r="RIW24" s="3"/>
      <c r="RIX24" s="3"/>
      <c r="RIY24" s="3"/>
      <c r="RIZ24" s="3"/>
      <c r="RJA24" s="3"/>
      <c r="RJB24" s="3"/>
      <c r="RJC24" s="3"/>
      <c r="RJD24" s="3"/>
      <c r="RJE24" s="3"/>
      <c r="RJF24" s="3"/>
      <c r="RJG24" s="3"/>
      <c r="RJH24" s="3"/>
      <c r="RJI24" s="3"/>
      <c r="RJJ24" s="3"/>
      <c r="RJK24" s="3"/>
      <c r="RJL24" s="3"/>
      <c r="RJM24" s="3"/>
      <c r="RJN24" s="3"/>
      <c r="RJO24" s="3"/>
      <c r="RJP24" s="3"/>
      <c r="RJQ24" s="3"/>
      <c r="RJR24" s="3"/>
      <c r="RJS24" s="3"/>
      <c r="RJT24" s="3"/>
      <c r="RJU24" s="3"/>
      <c r="RJV24" s="3"/>
      <c r="RJW24" s="3"/>
      <c r="RJX24" s="3"/>
      <c r="RJY24" s="3"/>
      <c r="RJZ24" s="3"/>
      <c r="RKA24" s="3"/>
      <c r="RKB24" s="3"/>
      <c r="RKC24" s="3"/>
      <c r="RKD24" s="3"/>
      <c r="RKE24" s="3"/>
      <c r="RKF24" s="3"/>
      <c r="RKG24" s="3"/>
      <c r="RKH24" s="3"/>
      <c r="RKI24" s="3"/>
      <c r="RKJ24" s="3"/>
      <c r="RKK24" s="3"/>
      <c r="RKL24" s="3"/>
      <c r="RKM24" s="3"/>
      <c r="RKN24" s="3"/>
      <c r="RKO24" s="3"/>
      <c r="RKP24" s="3"/>
      <c r="RKQ24" s="3"/>
      <c r="RKR24" s="3"/>
      <c r="RKS24" s="3"/>
      <c r="RKT24" s="3"/>
      <c r="RKU24" s="3"/>
      <c r="RKV24" s="3"/>
      <c r="RKW24" s="3"/>
      <c r="RKX24" s="3"/>
      <c r="RKY24" s="3"/>
      <c r="RKZ24" s="3"/>
      <c r="RLA24" s="3"/>
      <c r="RLB24" s="3"/>
      <c r="RLC24" s="3"/>
      <c r="RLD24" s="3"/>
      <c r="RLE24" s="3"/>
      <c r="RLF24" s="3"/>
      <c r="RLG24" s="3"/>
      <c r="RLH24" s="3"/>
      <c r="RLI24" s="3"/>
      <c r="RLJ24" s="3"/>
      <c r="RLK24" s="3"/>
      <c r="RLL24" s="3"/>
      <c r="RLM24" s="3"/>
      <c r="RLN24" s="3"/>
      <c r="RLO24" s="3"/>
      <c r="RLP24" s="3"/>
      <c r="RLQ24" s="3"/>
      <c r="RLR24" s="3"/>
      <c r="RLS24" s="3"/>
      <c r="RLT24" s="3"/>
      <c r="RLU24" s="3"/>
      <c r="RLV24" s="3"/>
      <c r="RLW24" s="3"/>
      <c r="RLX24" s="3"/>
      <c r="RLY24" s="3"/>
      <c r="RLZ24" s="3"/>
      <c r="RMA24" s="3"/>
      <c r="RMB24" s="3"/>
      <c r="RMC24" s="3"/>
      <c r="RMD24" s="3"/>
      <c r="RME24" s="3"/>
      <c r="RMF24" s="3"/>
      <c r="RMG24" s="3"/>
      <c r="RMH24" s="3"/>
      <c r="RMI24" s="3"/>
      <c r="RMJ24" s="3"/>
      <c r="RMK24" s="3"/>
      <c r="RML24" s="3"/>
      <c r="RMM24" s="3"/>
      <c r="RMN24" s="3"/>
      <c r="RMO24" s="3"/>
      <c r="RMP24" s="3"/>
      <c r="RMQ24" s="3"/>
      <c r="RMR24" s="3"/>
      <c r="RMS24" s="3"/>
      <c r="RMT24" s="3"/>
      <c r="RMU24" s="3"/>
      <c r="RMV24" s="3"/>
      <c r="RMW24" s="3"/>
      <c r="RMX24" s="3"/>
      <c r="RMY24" s="3"/>
      <c r="RMZ24" s="3"/>
      <c r="RNA24" s="3"/>
      <c r="RNB24" s="3"/>
      <c r="RNC24" s="3"/>
      <c r="RND24" s="3"/>
      <c r="RNE24" s="3"/>
      <c r="RNF24" s="3"/>
      <c r="RNG24" s="3"/>
      <c r="RNH24" s="3"/>
      <c r="RNI24" s="3"/>
      <c r="RNJ24" s="3"/>
      <c r="RNK24" s="3"/>
      <c r="RNL24" s="3"/>
      <c r="RNM24" s="3"/>
      <c r="RNN24" s="3"/>
      <c r="RNO24" s="3"/>
      <c r="RNP24" s="3"/>
      <c r="RNQ24" s="3"/>
      <c r="RNR24" s="3"/>
      <c r="RNS24" s="3"/>
      <c r="RNT24" s="3"/>
      <c r="RNU24" s="3"/>
      <c r="RNV24" s="3"/>
      <c r="RNW24" s="3"/>
      <c r="RNX24" s="3"/>
      <c r="RNY24" s="3"/>
      <c r="RNZ24" s="3"/>
      <c r="ROA24" s="3"/>
      <c r="ROB24" s="3"/>
      <c r="ROC24" s="3"/>
      <c r="ROD24" s="3"/>
      <c r="ROE24" s="3"/>
      <c r="ROF24" s="3"/>
      <c r="ROG24" s="3"/>
      <c r="ROH24" s="3"/>
      <c r="ROI24" s="3"/>
      <c r="ROJ24" s="3"/>
      <c r="ROK24" s="3"/>
      <c r="ROL24" s="3"/>
      <c r="ROM24" s="3"/>
      <c r="RON24" s="3"/>
      <c r="ROO24" s="3"/>
      <c r="ROP24" s="3"/>
      <c r="ROQ24" s="3"/>
      <c r="ROR24" s="3"/>
      <c r="ROS24" s="3"/>
      <c r="ROT24" s="3"/>
      <c r="ROU24" s="3"/>
      <c r="ROV24" s="3"/>
      <c r="ROW24" s="3"/>
      <c r="ROX24" s="3"/>
      <c r="ROY24" s="3"/>
      <c r="ROZ24" s="3"/>
      <c r="RPA24" s="3"/>
      <c r="RPB24" s="3"/>
      <c r="RPC24" s="3"/>
      <c r="RPD24" s="3"/>
      <c r="RPE24" s="3"/>
      <c r="RPF24" s="3"/>
      <c r="RPG24" s="3"/>
      <c r="RPH24" s="3"/>
      <c r="RPI24" s="3"/>
      <c r="RPJ24" s="3"/>
      <c r="RPK24" s="3"/>
      <c r="RPL24" s="3"/>
      <c r="RPM24" s="3"/>
      <c r="RPN24" s="3"/>
      <c r="RPO24" s="3"/>
      <c r="RPP24" s="3"/>
      <c r="RPQ24" s="3"/>
      <c r="RPR24" s="3"/>
      <c r="RPS24" s="3"/>
      <c r="RPT24" s="3"/>
      <c r="RPU24" s="3"/>
      <c r="RPV24" s="3"/>
      <c r="RPW24" s="3"/>
      <c r="RPX24" s="3"/>
      <c r="RPY24" s="3"/>
      <c r="RPZ24" s="3"/>
      <c r="RQA24" s="3"/>
      <c r="RQB24" s="3"/>
      <c r="RQC24" s="3"/>
      <c r="RQD24" s="3"/>
      <c r="RQE24" s="3"/>
      <c r="RQF24" s="3"/>
      <c r="RQG24" s="3"/>
      <c r="RQH24" s="3"/>
      <c r="RQI24" s="3"/>
      <c r="RQJ24" s="3"/>
      <c r="RQK24" s="3"/>
      <c r="RQL24" s="3"/>
      <c r="RQM24" s="3"/>
      <c r="RQN24" s="3"/>
      <c r="RQO24" s="3"/>
      <c r="RQP24" s="3"/>
      <c r="RQQ24" s="3"/>
      <c r="RQR24" s="3"/>
      <c r="RQS24" s="3"/>
      <c r="RQT24" s="3"/>
      <c r="RQU24" s="3"/>
      <c r="RQV24" s="3"/>
      <c r="RQW24" s="3"/>
      <c r="RQX24" s="3"/>
      <c r="RQY24" s="3"/>
      <c r="RQZ24" s="3"/>
      <c r="RRA24" s="3"/>
      <c r="RRB24" s="3"/>
      <c r="RRC24" s="3"/>
      <c r="RRD24" s="3"/>
      <c r="RRE24" s="3"/>
      <c r="RRF24" s="3"/>
      <c r="RRG24" s="3"/>
      <c r="RRH24" s="3"/>
      <c r="RRI24" s="3"/>
      <c r="RRJ24" s="3"/>
      <c r="RRK24" s="3"/>
      <c r="RRL24" s="3"/>
      <c r="RRM24" s="3"/>
      <c r="RRN24" s="3"/>
      <c r="RRO24" s="3"/>
      <c r="RRP24" s="3"/>
      <c r="RRQ24" s="3"/>
      <c r="RRR24" s="3"/>
      <c r="RRS24" s="3"/>
      <c r="RRT24" s="3"/>
      <c r="RRU24" s="3"/>
      <c r="RRV24" s="3"/>
      <c r="RRW24" s="3"/>
      <c r="RRX24" s="3"/>
      <c r="RRY24" s="3"/>
      <c r="RRZ24" s="3"/>
      <c r="RSA24" s="3"/>
      <c r="RSB24" s="3"/>
      <c r="RSC24" s="3"/>
      <c r="RSD24" s="3"/>
      <c r="RSE24" s="3"/>
      <c r="RSF24" s="3"/>
      <c r="RSG24" s="3"/>
      <c r="RSH24" s="3"/>
      <c r="RSI24" s="3"/>
      <c r="RSJ24" s="3"/>
      <c r="RSK24" s="3"/>
      <c r="RSL24" s="3"/>
      <c r="RSM24" s="3"/>
      <c r="RSN24" s="3"/>
      <c r="RSO24" s="3"/>
      <c r="RSP24" s="3"/>
      <c r="RSQ24" s="3"/>
      <c r="RSR24" s="3"/>
      <c r="RSS24" s="3"/>
      <c r="RST24" s="3"/>
      <c r="RSU24" s="3"/>
      <c r="RSV24" s="3"/>
      <c r="RSW24" s="3"/>
      <c r="RSX24" s="3"/>
      <c r="RSY24" s="3"/>
      <c r="RSZ24" s="3"/>
      <c r="RTA24" s="3"/>
      <c r="RTB24" s="3"/>
      <c r="RTC24" s="3"/>
      <c r="RTD24" s="3"/>
      <c r="RTE24" s="3"/>
      <c r="RTF24" s="3"/>
      <c r="RTG24" s="3"/>
      <c r="RTH24" s="3"/>
      <c r="RTI24" s="3"/>
      <c r="RTJ24" s="3"/>
      <c r="RTK24" s="3"/>
      <c r="RTL24" s="3"/>
      <c r="RTM24" s="3"/>
      <c r="RTN24" s="3"/>
      <c r="RTO24" s="3"/>
      <c r="RTP24" s="3"/>
      <c r="RTQ24" s="3"/>
      <c r="RTR24" s="3"/>
      <c r="RTS24" s="3"/>
      <c r="RTT24" s="3"/>
      <c r="RTU24" s="3"/>
      <c r="RTV24" s="3"/>
      <c r="RTW24" s="3"/>
      <c r="RTX24" s="3"/>
      <c r="RTY24" s="3"/>
      <c r="RTZ24" s="3"/>
      <c r="RUA24" s="3"/>
      <c r="RUB24" s="3"/>
      <c r="RUC24" s="3"/>
      <c r="RUD24" s="3"/>
      <c r="RUE24" s="3"/>
      <c r="RUF24" s="3"/>
      <c r="RUG24" s="3"/>
      <c r="RUH24" s="3"/>
      <c r="RUI24" s="3"/>
      <c r="RUJ24" s="3"/>
      <c r="RUK24" s="3"/>
      <c r="RUL24" s="3"/>
      <c r="RUM24" s="3"/>
      <c r="RUN24" s="3"/>
      <c r="RUO24" s="3"/>
      <c r="RUP24" s="3"/>
      <c r="RUQ24" s="3"/>
      <c r="RUR24" s="3"/>
      <c r="RUS24" s="3"/>
      <c r="RUT24" s="3"/>
      <c r="RUU24" s="3"/>
      <c r="RUV24" s="3"/>
      <c r="RUW24" s="3"/>
      <c r="RUX24" s="3"/>
      <c r="RUY24" s="3"/>
      <c r="RUZ24" s="3"/>
      <c r="RVA24" s="3"/>
      <c r="RVB24" s="3"/>
      <c r="RVC24" s="3"/>
      <c r="RVD24" s="3"/>
      <c r="RVE24" s="3"/>
      <c r="RVF24" s="3"/>
      <c r="RVG24" s="3"/>
      <c r="RVH24" s="3"/>
      <c r="RVI24" s="3"/>
      <c r="RVJ24" s="3"/>
      <c r="RVK24" s="3"/>
      <c r="RVL24" s="3"/>
      <c r="RVM24" s="3"/>
      <c r="RVN24" s="3"/>
      <c r="RVO24" s="3"/>
      <c r="RVP24" s="3"/>
      <c r="RVQ24" s="3"/>
      <c r="RVR24" s="3"/>
      <c r="RVS24" s="3"/>
      <c r="RVT24" s="3"/>
      <c r="RVU24" s="3"/>
      <c r="RVV24" s="3"/>
      <c r="RVW24" s="3"/>
      <c r="RVX24" s="3"/>
      <c r="RVY24" s="3"/>
      <c r="RVZ24" s="3"/>
      <c r="RWA24" s="3"/>
      <c r="RWB24" s="3"/>
      <c r="RWC24" s="3"/>
      <c r="RWD24" s="3"/>
      <c r="RWE24" s="3"/>
      <c r="RWF24" s="3"/>
      <c r="RWG24" s="3"/>
      <c r="RWH24" s="3"/>
      <c r="RWI24" s="3"/>
      <c r="RWJ24" s="3"/>
      <c r="RWK24" s="3"/>
      <c r="RWL24" s="3"/>
      <c r="RWM24" s="3"/>
      <c r="RWN24" s="3"/>
      <c r="RWO24" s="3"/>
      <c r="RWP24" s="3"/>
      <c r="RWQ24" s="3"/>
      <c r="RWR24" s="3"/>
      <c r="RWS24" s="3"/>
      <c r="RWT24" s="3"/>
      <c r="RWU24" s="3"/>
      <c r="RWV24" s="3"/>
      <c r="RWW24" s="3"/>
      <c r="RWX24" s="3"/>
      <c r="RWY24" s="3"/>
      <c r="RWZ24" s="3"/>
      <c r="RXA24" s="3"/>
      <c r="RXB24" s="3"/>
      <c r="RXC24" s="3"/>
      <c r="RXD24" s="3"/>
      <c r="RXE24" s="3"/>
      <c r="RXF24" s="3"/>
      <c r="RXG24" s="3"/>
      <c r="RXH24" s="3"/>
      <c r="RXI24" s="3"/>
      <c r="RXJ24" s="3"/>
      <c r="RXK24" s="3"/>
      <c r="RXL24" s="3"/>
      <c r="RXM24" s="3"/>
      <c r="RXN24" s="3"/>
      <c r="RXO24" s="3"/>
      <c r="RXP24" s="3"/>
      <c r="RXQ24" s="3"/>
      <c r="RXR24" s="3"/>
      <c r="RXS24" s="3"/>
      <c r="RXT24" s="3"/>
      <c r="RXU24" s="3"/>
      <c r="RXV24" s="3"/>
      <c r="RXW24" s="3"/>
      <c r="RXX24" s="3"/>
      <c r="RXY24" s="3"/>
      <c r="RXZ24" s="3"/>
      <c r="RYA24" s="3"/>
      <c r="RYB24" s="3"/>
      <c r="RYC24" s="3"/>
      <c r="RYD24" s="3"/>
      <c r="RYE24" s="3"/>
      <c r="RYF24" s="3"/>
      <c r="RYG24" s="3"/>
      <c r="RYH24" s="3"/>
      <c r="RYI24" s="3"/>
      <c r="RYJ24" s="3"/>
      <c r="RYK24" s="3"/>
      <c r="RYL24" s="3"/>
      <c r="RYM24" s="3"/>
      <c r="RYN24" s="3"/>
      <c r="RYO24" s="3"/>
      <c r="RYP24" s="3"/>
      <c r="RYQ24" s="3"/>
      <c r="RYR24" s="3"/>
      <c r="RYS24" s="3"/>
      <c r="RYT24" s="3"/>
      <c r="RYU24" s="3"/>
      <c r="RYV24" s="3"/>
      <c r="RYW24" s="3"/>
      <c r="RYX24" s="3"/>
      <c r="RYY24" s="3"/>
      <c r="RYZ24" s="3"/>
      <c r="RZA24" s="3"/>
      <c r="RZB24" s="3"/>
      <c r="RZC24" s="3"/>
      <c r="RZD24" s="3"/>
      <c r="RZE24" s="3"/>
      <c r="RZF24" s="3"/>
      <c r="RZG24" s="3"/>
      <c r="RZH24" s="3"/>
      <c r="RZI24" s="3"/>
      <c r="RZJ24" s="3"/>
      <c r="RZK24" s="3"/>
      <c r="RZL24" s="3"/>
      <c r="RZM24" s="3"/>
      <c r="RZN24" s="3"/>
      <c r="RZO24" s="3"/>
      <c r="RZP24" s="3"/>
      <c r="RZQ24" s="3"/>
      <c r="RZR24" s="3"/>
      <c r="RZS24" s="3"/>
      <c r="RZT24" s="3"/>
      <c r="RZU24" s="3"/>
      <c r="RZV24" s="3"/>
      <c r="RZW24" s="3"/>
      <c r="RZX24" s="3"/>
      <c r="RZY24" s="3"/>
      <c r="RZZ24" s="3"/>
      <c r="SAA24" s="3"/>
      <c r="SAB24" s="3"/>
      <c r="SAC24" s="3"/>
      <c r="SAD24" s="3"/>
      <c r="SAE24" s="3"/>
      <c r="SAF24" s="3"/>
      <c r="SAG24" s="3"/>
      <c r="SAH24" s="3"/>
      <c r="SAI24" s="3"/>
      <c r="SAJ24" s="3"/>
      <c r="SAK24" s="3"/>
      <c r="SAL24" s="3"/>
      <c r="SAM24" s="3"/>
      <c r="SAN24" s="3"/>
      <c r="SAO24" s="3"/>
      <c r="SAP24" s="3"/>
      <c r="SAQ24" s="3"/>
      <c r="SAR24" s="3"/>
      <c r="SAS24" s="3"/>
      <c r="SAT24" s="3"/>
      <c r="SAU24" s="3"/>
      <c r="SAV24" s="3"/>
      <c r="SAW24" s="3"/>
      <c r="SAX24" s="3"/>
      <c r="SAY24" s="3"/>
      <c r="SAZ24" s="3"/>
      <c r="SBA24" s="3"/>
      <c r="SBB24" s="3"/>
      <c r="SBC24" s="3"/>
      <c r="SBD24" s="3"/>
      <c r="SBE24" s="3"/>
      <c r="SBF24" s="3"/>
      <c r="SBG24" s="3"/>
      <c r="SBH24" s="3"/>
      <c r="SBI24" s="3"/>
      <c r="SBJ24" s="3"/>
      <c r="SBK24" s="3"/>
      <c r="SBL24" s="3"/>
      <c r="SBM24" s="3"/>
      <c r="SBN24" s="3"/>
      <c r="SBO24" s="3"/>
      <c r="SBP24" s="3"/>
      <c r="SBQ24" s="3"/>
      <c r="SBR24" s="3"/>
      <c r="SBS24" s="3"/>
      <c r="SBT24" s="3"/>
      <c r="SBU24" s="3"/>
      <c r="SBV24" s="3"/>
      <c r="SBW24" s="3"/>
      <c r="SBX24" s="3"/>
      <c r="SBY24" s="3"/>
      <c r="SBZ24" s="3"/>
      <c r="SCA24" s="3"/>
      <c r="SCB24" s="3"/>
      <c r="SCC24" s="3"/>
      <c r="SCD24" s="3"/>
      <c r="SCE24" s="3"/>
      <c r="SCF24" s="3"/>
      <c r="SCG24" s="3"/>
      <c r="SCH24" s="3"/>
      <c r="SCI24" s="3"/>
      <c r="SCJ24" s="3"/>
      <c r="SCK24" s="3"/>
      <c r="SCL24" s="3"/>
      <c r="SCM24" s="3"/>
      <c r="SCN24" s="3"/>
      <c r="SCO24" s="3"/>
      <c r="SCP24" s="3"/>
      <c r="SCQ24" s="3"/>
      <c r="SCR24" s="3"/>
      <c r="SCS24" s="3"/>
      <c r="SCT24" s="3"/>
      <c r="SCU24" s="3"/>
      <c r="SCV24" s="3"/>
      <c r="SCW24" s="3"/>
      <c r="SCX24" s="3"/>
      <c r="SCY24" s="3"/>
      <c r="SCZ24" s="3"/>
      <c r="SDA24" s="3"/>
      <c r="SDB24" s="3"/>
      <c r="SDC24" s="3"/>
      <c r="SDD24" s="3"/>
      <c r="SDE24" s="3"/>
      <c r="SDF24" s="3"/>
      <c r="SDG24" s="3"/>
      <c r="SDH24" s="3"/>
      <c r="SDI24" s="3"/>
      <c r="SDJ24" s="3"/>
      <c r="SDK24" s="3"/>
      <c r="SDL24" s="3"/>
      <c r="SDM24" s="3"/>
      <c r="SDN24" s="3"/>
      <c r="SDO24" s="3"/>
      <c r="SDP24" s="3"/>
      <c r="SDQ24" s="3"/>
      <c r="SDR24" s="3"/>
      <c r="SDS24" s="3"/>
      <c r="SDT24" s="3"/>
      <c r="SDU24" s="3"/>
      <c r="SDV24" s="3"/>
      <c r="SDW24" s="3"/>
      <c r="SDX24" s="3"/>
      <c r="SDY24" s="3"/>
      <c r="SDZ24" s="3"/>
      <c r="SEA24" s="3"/>
      <c r="SEB24" s="3"/>
      <c r="SEC24" s="3"/>
      <c r="SED24" s="3"/>
      <c r="SEE24" s="3"/>
      <c r="SEF24" s="3"/>
      <c r="SEG24" s="3"/>
      <c r="SEH24" s="3"/>
      <c r="SEI24" s="3"/>
      <c r="SEJ24" s="3"/>
      <c r="SEK24" s="3"/>
      <c r="SEL24" s="3"/>
      <c r="SEM24" s="3"/>
      <c r="SEN24" s="3"/>
      <c r="SEO24" s="3"/>
      <c r="SEP24" s="3"/>
      <c r="SEQ24" s="3"/>
      <c r="SER24" s="3"/>
      <c r="SES24" s="3"/>
      <c r="SET24" s="3"/>
      <c r="SEU24" s="3"/>
      <c r="SEV24" s="3"/>
      <c r="SEW24" s="3"/>
      <c r="SEX24" s="3"/>
      <c r="SEY24" s="3"/>
      <c r="SEZ24" s="3"/>
      <c r="SFA24" s="3"/>
      <c r="SFB24" s="3"/>
      <c r="SFC24" s="3"/>
      <c r="SFD24" s="3"/>
      <c r="SFE24" s="3"/>
      <c r="SFF24" s="3"/>
      <c r="SFG24" s="3"/>
      <c r="SFH24" s="3"/>
      <c r="SFI24" s="3"/>
      <c r="SFJ24" s="3"/>
      <c r="SFK24" s="3"/>
      <c r="SFL24" s="3"/>
      <c r="SFM24" s="3"/>
      <c r="SFN24" s="3"/>
      <c r="SFO24" s="3"/>
      <c r="SFP24" s="3"/>
      <c r="SFQ24" s="3"/>
      <c r="SFR24" s="3"/>
      <c r="SFS24" s="3"/>
      <c r="SFT24" s="3"/>
      <c r="SFU24" s="3"/>
      <c r="SFV24" s="3"/>
      <c r="SFW24" s="3"/>
      <c r="SFX24" s="3"/>
      <c r="SFY24" s="3"/>
      <c r="SFZ24" s="3"/>
      <c r="SGA24" s="3"/>
      <c r="SGB24" s="3"/>
      <c r="SGC24" s="3"/>
      <c r="SGD24" s="3"/>
      <c r="SGE24" s="3"/>
      <c r="SGF24" s="3"/>
      <c r="SGG24" s="3"/>
      <c r="SGH24" s="3"/>
      <c r="SGI24" s="3"/>
      <c r="SGJ24" s="3"/>
      <c r="SGK24" s="3"/>
      <c r="SGL24" s="3"/>
      <c r="SGM24" s="3"/>
      <c r="SGN24" s="3"/>
      <c r="SGO24" s="3"/>
      <c r="SGP24" s="3"/>
      <c r="SGQ24" s="3"/>
      <c r="SGR24" s="3"/>
      <c r="SGS24" s="3"/>
      <c r="SGT24" s="3"/>
      <c r="SGU24" s="3"/>
      <c r="SGV24" s="3"/>
      <c r="SGW24" s="3"/>
      <c r="SGX24" s="3"/>
      <c r="SGY24" s="3"/>
      <c r="SGZ24" s="3"/>
      <c r="SHA24" s="3"/>
      <c r="SHB24" s="3"/>
      <c r="SHC24" s="3"/>
      <c r="SHD24" s="3"/>
      <c r="SHE24" s="3"/>
      <c r="SHF24" s="3"/>
      <c r="SHG24" s="3"/>
      <c r="SHH24" s="3"/>
      <c r="SHI24" s="3"/>
      <c r="SHJ24" s="3"/>
      <c r="SHK24" s="3"/>
      <c r="SHL24" s="3"/>
      <c r="SHM24" s="3"/>
      <c r="SHN24" s="3"/>
      <c r="SHO24" s="3"/>
      <c r="SHP24" s="3"/>
      <c r="SHQ24" s="3"/>
      <c r="SHR24" s="3"/>
      <c r="SHS24" s="3"/>
      <c r="SHT24" s="3"/>
      <c r="SHU24" s="3"/>
      <c r="SHV24" s="3"/>
      <c r="SHW24" s="3"/>
      <c r="SHX24" s="3"/>
      <c r="SHY24" s="3"/>
      <c r="SHZ24" s="3"/>
      <c r="SIA24" s="3"/>
      <c r="SIB24" s="3"/>
      <c r="SIC24" s="3"/>
      <c r="SID24" s="3"/>
      <c r="SIE24" s="3"/>
      <c r="SIF24" s="3"/>
      <c r="SIG24" s="3"/>
      <c r="SIH24" s="3"/>
      <c r="SII24" s="3"/>
      <c r="SIJ24" s="3"/>
      <c r="SIK24" s="3"/>
      <c r="SIL24" s="3"/>
      <c r="SIM24" s="3"/>
      <c r="SIN24" s="3"/>
      <c r="SIO24" s="3"/>
      <c r="SIP24" s="3"/>
      <c r="SIQ24" s="3"/>
      <c r="SIR24" s="3"/>
      <c r="SIS24" s="3"/>
      <c r="SIT24" s="3"/>
      <c r="SIU24" s="3"/>
      <c r="SIV24" s="3"/>
      <c r="SIW24" s="3"/>
      <c r="SIX24" s="3"/>
      <c r="SIY24" s="3"/>
      <c r="SIZ24" s="3"/>
      <c r="SJA24" s="3"/>
      <c r="SJB24" s="3"/>
      <c r="SJC24" s="3"/>
      <c r="SJD24" s="3"/>
      <c r="SJE24" s="3"/>
      <c r="SJF24" s="3"/>
      <c r="SJG24" s="3"/>
      <c r="SJH24" s="3"/>
      <c r="SJI24" s="3"/>
      <c r="SJJ24" s="3"/>
      <c r="SJK24" s="3"/>
      <c r="SJL24" s="3"/>
      <c r="SJM24" s="3"/>
      <c r="SJN24" s="3"/>
      <c r="SJO24" s="3"/>
      <c r="SJP24" s="3"/>
      <c r="SJQ24" s="3"/>
      <c r="SJR24" s="3"/>
      <c r="SJS24" s="3"/>
      <c r="SJT24" s="3"/>
      <c r="SJU24" s="3"/>
      <c r="SJV24" s="3"/>
      <c r="SJW24" s="3"/>
      <c r="SJX24" s="3"/>
      <c r="SJY24" s="3"/>
      <c r="SJZ24" s="3"/>
      <c r="SKA24" s="3"/>
      <c r="SKB24" s="3"/>
      <c r="SKC24" s="3"/>
      <c r="SKD24" s="3"/>
      <c r="SKE24" s="3"/>
      <c r="SKF24" s="3"/>
      <c r="SKG24" s="3"/>
      <c r="SKH24" s="3"/>
      <c r="SKI24" s="3"/>
      <c r="SKJ24" s="3"/>
      <c r="SKK24" s="3"/>
      <c r="SKL24" s="3"/>
      <c r="SKM24" s="3"/>
      <c r="SKN24" s="3"/>
      <c r="SKO24" s="3"/>
      <c r="SKP24" s="3"/>
      <c r="SKQ24" s="3"/>
      <c r="SKR24" s="3"/>
      <c r="SKS24" s="3"/>
      <c r="SKT24" s="3"/>
      <c r="SKU24" s="3"/>
      <c r="SKV24" s="3"/>
      <c r="SKW24" s="3"/>
      <c r="SKX24" s="3"/>
      <c r="SKY24" s="3"/>
      <c r="SKZ24" s="3"/>
      <c r="SLA24" s="3"/>
      <c r="SLB24" s="3"/>
      <c r="SLC24" s="3"/>
      <c r="SLD24" s="3"/>
      <c r="SLE24" s="3"/>
      <c r="SLF24" s="3"/>
      <c r="SLG24" s="3"/>
      <c r="SLH24" s="3"/>
      <c r="SLI24" s="3"/>
      <c r="SLJ24" s="3"/>
      <c r="SLK24" s="3"/>
      <c r="SLL24" s="3"/>
      <c r="SLM24" s="3"/>
      <c r="SLN24" s="3"/>
      <c r="SLO24" s="3"/>
      <c r="SLP24" s="3"/>
      <c r="SLQ24" s="3"/>
      <c r="SLR24" s="3"/>
      <c r="SLS24" s="3"/>
      <c r="SLT24" s="3"/>
      <c r="SLU24" s="3"/>
      <c r="SLV24" s="3"/>
      <c r="SLW24" s="3"/>
      <c r="SLX24" s="3"/>
      <c r="SLY24" s="3"/>
      <c r="SLZ24" s="3"/>
      <c r="SMA24" s="3"/>
      <c r="SMB24" s="3"/>
      <c r="SMC24" s="3"/>
      <c r="SMD24" s="3"/>
      <c r="SME24" s="3"/>
      <c r="SMF24" s="3"/>
      <c r="SMG24" s="3"/>
      <c r="SMH24" s="3"/>
      <c r="SMI24" s="3"/>
      <c r="SMJ24" s="3"/>
      <c r="SMK24" s="3"/>
      <c r="SML24" s="3"/>
      <c r="SMM24" s="3"/>
      <c r="SMN24" s="3"/>
      <c r="SMO24" s="3"/>
      <c r="SMP24" s="3"/>
      <c r="SMQ24" s="3"/>
      <c r="SMR24" s="3"/>
      <c r="SMS24" s="3"/>
      <c r="SMT24" s="3"/>
      <c r="SMU24" s="3"/>
      <c r="SMV24" s="3"/>
      <c r="SMW24" s="3"/>
      <c r="SMX24" s="3"/>
      <c r="SMY24" s="3"/>
      <c r="SMZ24" s="3"/>
      <c r="SNA24" s="3"/>
      <c r="SNB24" s="3"/>
      <c r="SNC24" s="3"/>
      <c r="SND24" s="3"/>
      <c r="SNE24" s="3"/>
      <c r="SNF24" s="3"/>
      <c r="SNG24" s="3"/>
      <c r="SNH24" s="3"/>
      <c r="SNI24" s="3"/>
      <c r="SNJ24" s="3"/>
      <c r="SNK24" s="3"/>
      <c r="SNL24" s="3"/>
      <c r="SNM24" s="3"/>
      <c r="SNN24" s="3"/>
      <c r="SNO24" s="3"/>
      <c r="SNP24" s="3"/>
      <c r="SNQ24" s="3"/>
      <c r="SNR24" s="3"/>
      <c r="SNS24" s="3"/>
      <c r="SNT24" s="3"/>
      <c r="SNU24" s="3"/>
      <c r="SNV24" s="3"/>
      <c r="SNW24" s="3"/>
      <c r="SNX24" s="3"/>
      <c r="SNY24" s="3"/>
      <c r="SNZ24" s="3"/>
      <c r="SOA24" s="3"/>
      <c r="SOB24" s="3"/>
      <c r="SOC24" s="3"/>
      <c r="SOD24" s="3"/>
      <c r="SOE24" s="3"/>
      <c r="SOF24" s="3"/>
      <c r="SOG24" s="3"/>
      <c r="SOH24" s="3"/>
      <c r="SOI24" s="3"/>
      <c r="SOJ24" s="3"/>
      <c r="SOK24" s="3"/>
      <c r="SOL24" s="3"/>
      <c r="SOM24" s="3"/>
      <c r="SON24" s="3"/>
      <c r="SOO24" s="3"/>
      <c r="SOP24" s="3"/>
      <c r="SOQ24" s="3"/>
      <c r="SOR24" s="3"/>
      <c r="SOS24" s="3"/>
      <c r="SOT24" s="3"/>
      <c r="SOU24" s="3"/>
      <c r="SOV24" s="3"/>
      <c r="SOW24" s="3"/>
      <c r="SOX24" s="3"/>
      <c r="SOY24" s="3"/>
      <c r="SOZ24" s="3"/>
      <c r="SPA24" s="3"/>
      <c r="SPB24" s="3"/>
      <c r="SPC24" s="3"/>
      <c r="SPD24" s="3"/>
      <c r="SPE24" s="3"/>
      <c r="SPF24" s="3"/>
      <c r="SPG24" s="3"/>
      <c r="SPH24" s="3"/>
      <c r="SPI24" s="3"/>
      <c r="SPJ24" s="3"/>
      <c r="SPK24" s="3"/>
      <c r="SPL24" s="3"/>
      <c r="SPM24" s="3"/>
      <c r="SPN24" s="3"/>
      <c r="SPO24" s="3"/>
      <c r="SPP24" s="3"/>
      <c r="SPQ24" s="3"/>
      <c r="SPR24" s="3"/>
      <c r="SPS24" s="3"/>
      <c r="SPT24" s="3"/>
      <c r="SPU24" s="3"/>
      <c r="SPV24" s="3"/>
      <c r="SPW24" s="3"/>
      <c r="SPX24" s="3"/>
      <c r="SPY24" s="3"/>
      <c r="SPZ24" s="3"/>
      <c r="SQA24" s="3"/>
      <c r="SQB24" s="3"/>
      <c r="SQC24" s="3"/>
      <c r="SQD24" s="3"/>
      <c r="SQE24" s="3"/>
      <c r="SQF24" s="3"/>
      <c r="SQG24" s="3"/>
      <c r="SQH24" s="3"/>
      <c r="SQI24" s="3"/>
      <c r="SQJ24" s="3"/>
      <c r="SQK24" s="3"/>
      <c r="SQL24" s="3"/>
      <c r="SQM24" s="3"/>
      <c r="SQN24" s="3"/>
      <c r="SQO24" s="3"/>
      <c r="SQP24" s="3"/>
      <c r="SQQ24" s="3"/>
      <c r="SQR24" s="3"/>
      <c r="SQS24" s="3"/>
      <c r="SQT24" s="3"/>
      <c r="SQU24" s="3"/>
      <c r="SQV24" s="3"/>
      <c r="SQW24" s="3"/>
      <c r="SQX24" s="3"/>
      <c r="SQY24" s="3"/>
      <c r="SQZ24" s="3"/>
      <c r="SRA24" s="3"/>
      <c r="SRB24" s="3"/>
      <c r="SRC24" s="3"/>
      <c r="SRD24" s="3"/>
      <c r="SRE24" s="3"/>
      <c r="SRF24" s="3"/>
      <c r="SRG24" s="3"/>
      <c r="SRH24" s="3"/>
      <c r="SRI24" s="3"/>
      <c r="SRJ24" s="3"/>
      <c r="SRK24" s="3"/>
      <c r="SRL24" s="3"/>
      <c r="SRM24" s="3"/>
      <c r="SRN24" s="3"/>
      <c r="SRO24" s="3"/>
      <c r="SRP24" s="3"/>
      <c r="SRQ24" s="3"/>
      <c r="SRR24" s="3"/>
      <c r="SRS24" s="3"/>
      <c r="SRT24" s="3"/>
      <c r="SRU24" s="3"/>
      <c r="SRV24" s="3"/>
      <c r="SRW24" s="3"/>
      <c r="SRX24" s="3"/>
      <c r="SRY24" s="3"/>
      <c r="SRZ24" s="3"/>
      <c r="SSA24" s="3"/>
      <c r="SSB24" s="3"/>
      <c r="SSC24" s="3"/>
      <c r="SSD24" s="3"/>
      <c r="SSE24" s="3"/>
      <c r="SSF24" s="3"/>
      <c r="SSG24" s="3"/>
      <c r="SSH24" s="3"/>
      <c r="SSI24" s="3"/>
      <c r="SSJ24" s="3"/>
      <c r="SSK24" s="3"/>
      <c r="SSL24" s="3"/>
      <c r="SSM24" s="3"/>
      <c r="SSN24" s="3"/>
      <c r="SSO24" s="3"/>
      <c r="SSP24" s="3"/>
      <c r="SSQ24" s="3"/>
      <c r="SSR24" s="3"/>
      <c r="SSS24" s="3"/>
      <c r="SST24" s="3"/>
      <c r="SSU24" s="3"/>
      <c r="SSV24" s="3"/>
      <c r="SSW24" s="3"/>
      <c r="SSX24" s="3"/>
      <c r="SSY24" s="3"/>
      <c r="SSZ24" s="3"/>
      <c r="STA24" s="3"/>
      <c r="STB24" s="3"/>
      <c r="STC24" s="3"/>
      <c r="STD24" s="3"/>
      <c r="STE24" s="3"/>
      <c r="STF24" s="3"/>
      <c r="STG24" s="3"/>
      <c r="STH24" s="3"/>
      <c r="STI24" s="3"/>
      <c r="STJ24" s="3"/>
      <c r="STK24" s="3"/>
      <c r="STL24" s="3"/>
      <c r="STM24" s="3"/>
      <c r="STN24" s="3"/>
      <c r="STO24" s="3"/>
      <c r="STP24" s="3"/>
      <c r="STQ24" s="3"/>
      <c r="STR24" s="3"/>
      <c r="STS24" s="3"/>
      <c r="STT24" s="3"/>
      <c r="STU24" s="3"/>
      <c r="STV24" s="3"/>
      <c r="STW24" s="3"/>
      <c r="STX24" s="3"/>
      <c r="STY24" s="3"/>
      <c r="STZ24" s="3"/>
      <c r="SUA24" s="3"/>
      <c r="SUB24" s="3"/>
      <c r="SUC24" s="3"/>
      <c r="SUD24" s="3"/>
      <c r="SUE24" s="3"/>
      <c r="SUF24" s="3"/>
      <c r="SUG24" s="3"/>
      <c r="SUH24" s="3"/>
      <c r="SUI24" s="3"/>
      <c r="SUJ24" s="3"/>
      <c r="SUK24" s="3"/>
      <c r="SUL24" s="3"/>
      <c r="SUM24" s="3"/>
      <c r="SUN24" s="3"/>
      <c r="SUO24" s="3"/>
      <c r="SUP24" s="3"/>
      <c r="SUQ24" s="3"/>
      <c r="SUR24" s="3"/>
      <c r="SUS24" s="3"/>
      <c r="SUT24" s="3"/>
      <c r="SUU24" s="3"/>
      <c r="SUV24" s="3"/>
      <c r="SUW24" s="3"/>
      <c r="SUX24" s="3"/>
      <c r="SUY24" s="3"/>
      <c r="SUZ24" s="3"/>
      <c r="SVA24" s="3"/>
      <c r="SVB24" s="3"/>
      <c r="SVC24" s="3"/>
      <c r="SVD24" s="3"/>
      <c r="SVE24" s="3"/>
      <c r="SVF24" s="3"/>
      <c r="SVG24" s="3"/>
      <c r="SVH24" s="3"/>
      <c r="SVI24" s="3"/>
      <c r="SVJ24" s="3"/>
      <c r="SVK24" s="3"/>
      <c r="SVL24" s="3"/>
      <c r="SVM24" s="3"/>
      <c r="SVN24" s="3"/>
      <c r="SVO24" s="3"/>
      <c r="SVP24" s="3"/>
      <c r="SVQ24" s="3"/>
      <c r="SVR24" s="3"/>
      <c r="SVS24" s="3"/>
      <c r="SVT24" s="3"/>
      <c r="SVU24" s="3"/>
      <c r="SVV24" s="3"/>
      <c r="SVW24" s="3"/>
      <c r="SVX24" s="3"/>
      <c r="SVY24" s="3"/>
      <c r="SVZ24" s="3"/>
      <c r="SWA24" s="3"/>
      <c r="SWB24" s="3"/>
      <c r="SWC24" s="3"/>
      <c r="SWD24" s="3"/>
      <c r="SWE24" s="3"/>
      <c r="SWF24" s="3"/>
      <c r="SWG24" s="3"/>
      <c r="SWH24" s="3"/>
      <c r="SWI24" s="3"/>
      <c r="SWJ24" s="3"/>
      <c r="SWK24" s="3"/>
      <c r="SWL24" s="3"/>
      <c r="SWM24" s="3"/>
      <c r="SWN24" s="3"/>
      <c r="SWO24" s="3"/>
      <c r="SWP24" s="3"/>
      <c r="SWQ24" s="3"/>
      <c r="SWR24" s="3"/>
      <c r="SWS24" s="3"/>
      <c r="SWT24" s="3"/>
      <c r="SWU24" s="3"/>
      <c r="SWV24" s="3"/>
      <c r="SWW24" s="3"/>
      <c r="SWX24" s="3"/>
      <c r="SWY24" s="3"/>
      <c r="SWZ24" s="3"/>
      <c r="SXA24" s="3"/>
      <c r="SXB24" s="3"/>
      <c r="SXC24" s="3"/>
      <c r="SXD24" s="3"/>
      <c r="SXE24" s="3"/>
      <c r="SXF24" s="3"/>
      <c r="SXG24" s="3"/>
      <c r="SXH24" s="3"/>
      <c r="SXI24" s="3"/>
      <c r="SXJ24" s="3"/>
      <c r="SXK24" s="3"/>
      <c r="SXL24" s="3"/>
      <c r="SXM24" s="3"/>
      <c r="SXN24" s="3"/>
      <c r="SXO24" s="3"/>
      <c r="SXP24" s="3"/>
      <c r="SXQ24" s="3"/>
      <c r="SXR24" s="3"/>
      <c r="SXS24" s="3"/>
      <c r="SXT24" s="3"/>
      <c r="SXU24" s="3"/>
      <c r="SXV24" s="3"/>
      <c r="SXW24" s="3"/>
      <c r="SXX24" s="3"/>
      <c r="SXY24" s="3"/>
      <c r="SXZ24" s="3"/>
      <c r="SYA24" s="3"/>
      <c r="SYB24" s="3"/>
      <c r="SYC24" s="3"/>
      <c r="SYD24" s="3"/>
      <c r="SYE24" s="3"/>
      <c r="SYF24" s="3"/>
      <c r="SYG24" s="3"/>
      <c r="SYH24" s="3"/>
      <c r="SYI24" s="3"/>
      <c r="SYJ24" s="3"/>
      <c r="SYK24" s="3"/>
      <c r="SYL24" s="3"/>
      <c r="SYM24" s="3"/>
      <c r="SYN24" s="3"/>
      <c r="SYO24" s="3"/>
      <c r="SYP24" s="3"/>
      <c r="SYQ24" s="3"/>
      <c r="SYR24" s="3"/>
      <c r="SYS24" s="3"/>
      <c r="SYT24" s="3"/>
      <c r="SYU24" s="3"/>
      <c r="SYV24" s="3"/>
      <c r="SYW24" s="3"/>
      <c r="SYX24" s="3"/>
      <c r="SYY24" s="3"/>
      <c r="SYZ24" s="3"/>
      <c r="SZA24" s="3"/>
      <c r="SZB24" s="3"/>
      <c r="SZC24" s="3"/>
      <c r="SZD24" s="3"/>
      <c r="SZE24" s="3"/>
      <c r="SZF24" s="3"/>
      <c r="SZG24" s="3"/>
      <c r="SZH24" s="3"/>
      <c r="SZI24" s="3"/>
      <c r="SZJ24" s="3"/>
      <c r="SZK24" s="3"/>
      <c r="SZL24" s="3"/>
      <c r="SZM24" s="3"/>
      <c r="SZN24" s="3"/>
      <c r="SZO24" s="3"/>
      <c r="SZP24" s="3"/>
      <c r="SZQ24" s="3"/>
      <c r="SZR24" s="3"/>
      <c r="SZS24" s="3"/>
      <c r="SZT24" s="3"/>
      <c r="SZU24" s="3"/>
      <c r="SZV24" s="3"/>
      <c r="SZW24" s="3"/>
      <c r="SZX24" s="3"/>
      <c r="SZY24" s="3"/>
      <c r="SZZ24" s="3"/>
      <c r="TAA24" s="3"/>
      <c r="TAB24" s="3"/>
      <c r="TAC24" s="3"/>
      <c r="TAD24" s="3"/>
      <c r="TAE24" s="3"/>
      <c r="TAF24" s="3"/>
      <c r="TAG24" s="3"/>
      <c r="TAH24" s="3"/>
      <c r="TAI24" s="3"/>
      <c r="TAJ24" s="3"/>
      <c r="TAK24" s="3"/>
      <c r="TAL24" s="3"/>
      <c r="TAM24" s="3"/>
      <c r="TAN24" s="3"/>
      <c r="TAO24" s="3"/>
      <c r="TAP24" s="3"/>
      <c r="TAQ24" s="3"/>
      <c r="TAR24" s="3"/>
      <c r="TAS24" s="3"/>
      <c r="TAT24" s="3"/>
      <c r="TAU24" s="3"/>
      <c r="TAV24" s="3"/>
      <c r="TAW24" s="3"/>
      <c r="TAX24" s="3"/>
      <c r="TAY24" s="3"/>
      <c r="TAZ24" s="3"/>
      <c r="TBA24" s="3"/>
      <c r="TBB24" s="3"/>
      <c r="TBC24" s="3"/>
      <c r="TBD24" s="3"/>
      <c r="TBE24" s="3"/>
      <c r="TBF24" s="3"/>
      <c r="TBG24" s="3"/>
      <c r="TBH24" s="3"/>
      <c r="TBI24" s="3"/>
      <c r="TBJ24" s="3"/>
      <c r="TBK24" s="3"/>
      <c r="TBL24" s="3"/>
      <c r="TBM24" s="3"/>
      <c r="TBN24" s="3"/>
      <c r="TBO24" s="3"/>
      <c r="TBP24" s="3"/>
      <c r="TBQ24" s="3"/>
      <c r="TBR24" s="3"/>
      <c r="TBS24" s="3"/>
      <c r="TBT24" s="3"/>
      <c r="TBU24" s="3"/>
      <c r="TBV24" s="3"/>
      <c r="TBW24" s="3"/>
      <c r="TBX24" s="3"/>
      <c r="TBY24" s="3"/>
      <c r="TBZ24" s="3"/>
      <c r="TCA24" s="3"/>
      <c r="TCB24" s="3"/>
      <c r="TCC24" s="3"/>
      <c r="TCD24" s="3"/>
      <c r="TCE24" s="3"/>
      <c r="TCF24" s="3"/>
      <c r="TCG24" s="3"/>
      <c r="TCH24" s="3"/>
      <c r="TCI24" s="3"/>
      <c r="TCJ24" s="3"/>
      <c r="TCK24" s="3"/>
      <c r="TCL24" s="3"/>
      <c r="TCM24" s="3"/>
      <c r="TCN24" s="3"/>
      <c r="TCO24" s="3"/>
      <c r="TCP24" s="3"/>
      <c r="TCQ24" s="3"/>
      <c r="TCR24" s="3"/>
      <c r="TCS24" s="3"/>
      <c r="TCT24" s="3"/>
      <c r="TCU24" s="3"/>
      <c r="TCV24" s="3"/>
      <c r="TCW24" s="3"/>
      <c r="TCX24" s="3"/>
      <c r="TCY24" s="3"/>
      <c r="TCZ24" s="3"/>
      <c r="TDA24" s="3"/>
      <c r="TDB24" s="3"/>
      <c r="TDC24" s="3"/>
      <c r="TDD24" s="3"/>
      <c r="TDE24" s="3"/>
      <c r="TDF24" s="3"/>
      <c r="TDG24" s="3"/>
      <c r="TDH24" s="3"/>
      <c r="TDI24" s="3"/>
      <c r="TDJ24" s="3"/>
      <c r="TDK24" s="3"/>
      <c r="TDL24" s="3"/>
      <c r="TDM24" s="3"/>
      <c r="TDN24" s="3"/>
      <c r="TDO24" s="3"/>
      <c r="TDP24" s="3"/>
      <c r="TDQ24" s="3"/>
      <c r="TDR24" s="3"/>
      <c r="TDS24" s="3"/>
      <c r="TDT24" s="3"/>
      <c r="TDU24" s="3"/>
      <c r="TDV24" s="3"/>
      <c r="TDW24" s="3"/>
      <c r="TDX24" s="3"/>
      <c r="TDY24" s="3"/>
      <c r="TDZ24" s="3"/>
      <c r="TEA24" s="3"/>
      <c r="TEB24" s="3"/>
      <c r="TEC24" s="3"/>
      <c r="TED24" s="3"/>
      <c r="TEE24" s="3"/>
      <c r="TEF24" s="3"/>
      <c r="TEG24" s="3"/>
      <c r="TEH24" s="3"/>
      <c r="TEI24" s="3"/>
      <c r="TEJ24" s="3"/>
      <c r="TEK24" s="3"/>
      <c r="TEL24" s="3"/>
      <c r="TEM24" s="3"/>
      <c r="TEN24" s="3"/>
      <c r="TEO24" s="3"/>
      <c r="TEP24" s="3"/>
      <c r="TEQ24" s="3"/>
      <c r="TER24" s="3"/>
      <c r="TES24" s="3"/>
      <c r="TET24" s="3"/>
      <c r="TEU24" s="3"/>
      <c r="TEV24" s="3"/>
      <c r="TEW24" s="3"/>
      <c r="TEX24" s="3"/>
      <c r="TEY24" s="3"/>
      <c r="TEZ24" s="3"/>
      <c r="TFA24" s="3"/>
      <c r="TFB24" s="3"/>
      <c r="TFC24" s="3"/>
      <c r="TFD24" s="3"/>
      <c r="TFE24" s="3"/>
      <c r="TFF24" s="3"/>
      <c r="TFG24" s="3"/>
      <c r="TFH24" s="3"/>
      <c r="TFI24" s="3"/>
      <c r="TFJ24" s="3"/>
      <c r="TFK24" s="3"/>
      <c r="TFL24" s="3"/>
      <c r="TFM24" s="3"/>
      <c r="TFN24" s="3"/>
      <c r="TFO24" s="3"/>
      <c r="TFP24" s="3"/>
      <c r="TFQ24" s="3"/>
      <c r="TFR24" s="3"/>
      <c r="TFS24" s="3"/>
      <c r="TFT24" s="3"/>
      <c r="TFU24" s="3"/>
      <c r="TFV24" s="3"/>
      <c r="TFW24" s="3"/>
      <c r="TFX24" s="3"/>
      <c r="TFY24" s="3"/>
      <c r="TFZ24" s="3"/>
      <c r="TGA24" s="3"/>
      <c r="TGB24" s="3"/>
      <c r="TGC24" s="3"/>
      <c r="TGD24" s="3"/>
      <c r="TGE24" s="3"/>
      <c r="TGF24" s="3"/>
      <c r="TGG24" s="3"/>
      <c r="TGH24" s="3"/>
      <c r="TGI24" s="3"/>
      <c r="TGJ24" s="3"/>
      <c r="TGK24" s="3"/>
      <c r="TGL24" s="3"/>
      <c r="TGM24" s="3"/>
      <c r="TGN24" s="3"/>
      <c r="TGO24" s="3"/>
      <c r="TGP24" s="3"/>
      <c r="TGQ24" s="3"/>
      <c r="TGR24" s="3"/>
      <c r="TGS24" s="3"/>
      <c r="TGT24" s="3"/>
      <c r="TGU24" s="3"/>
      <c r="TGV24" s="3"/>
      <c r="TGW24" s="3"/>
      <c r="TGX24" s="3"/>
      <c r="TGY24" s="3"/>
      <c r="TGZ24" s="3"/>
      <c r="THA24" s="3"/>
      <c r="THB24" s="3"/>
      <c r="THC24" s="3"/>
      <c r="THD24" s="3"/>
      <c r="THE24" s="3"/>
      <c r="THF24" s="3"/>
      <c r="THG24" s="3"/>
      <c r="THH24" s="3"/>
      <c r="THI24" s="3"/>
      <c r="THJ24" s="3"/>
      <c r="THK24" s="3"/>
      <c r="THL24" s="3"/>
      <c r="THM24" s="3"/>
      <c r="THN24" s="3"/>
      <c r="THO24" s="3"/>
      <c r="THP24" s="3"/>
      <c r="THQ24" s="3"/>
      <c r="THR24" s="3"/>
      <c r="THS24" s="3"/>
      <c r="THT24" s="3"/>
      <c r="THU24" s="3"/>
      <c r="THV24" s="3"/>
      <c r="THW24" s="3"/>
      <c r="THX24" s="3"/>
      <c r="THY24" s="3"/>
      <c r="THZ24" s="3"/>
      <c r="TIA24" s="3"/>
      <c r="TIB24" s="3"/>
      <c r="TIC24" s="3"/>
      <c r="TID24" s="3"/>
      <c r="TIE24" s="3"/>
      <c r="TIF24" s="3"/>
      <c r="TIG24" s="3"/>
      <c r="TIH24" s="3"/>
      <c r="TII24" s="3"/>
      <c r="TIJ24" s="3"/>
      <c r="TIK24" s="3"/>
      <c r="TIL24" s="3"/>
      <c r="TIM24" s="3"/>
      <c r="TIN24" s="3"/>
      <c r="TIO24" s="3"/>
      <c r="TIP24" s="3"/>
      <c r="TIQ24" s="3"/>
      <c r="TIR24" s="3"/>
      <c r="TIS24" s="3"/>
      <c r="TIT24" s="3"/>
      <c r="TIU24" s="3"/>
      <c r="TIV24" s="3"/>
      <c r="TIW24" s="3"/>
      <c r="TIX24" s="3"/>
      <c r="TIY24" s="3"/>
      <c r="TIZ24" s="3"/>
      <c r="TJA24" s="3"/>
      <c r="TJB24" s="3"/>
      <c r="TJC24" s="3"/>
      <c r="TJD24" s="3"/>
      <c r="TJE24" s="3"/>
      <c r="TJF24" s="3"/>
      <c r="TJG24" s="3"/>
      <c r="TJH24" s="3"/>
      <c r="TJI24" s="3"/>
      <c r="TJJ24" s="3"/>
      <c r="TJK24" s="3"/>
      <c r="TJL24" s="3"/>
      <c r="TJM24" s="3"/>
      <c r="TJN24" s="3"/>
      <c r="TJO24" s="3"/>
      <c r="TJP24" s="3"/>
      <c r="TJQ24" s="3"/>
      <c r="TJR24" s="3"/>
      <c r="TJS24" s="3"/>
      <c r="TJT24" s="3"/>
      <c r="TJU24" s="3"/>
      <c r="TJV24" s="3"/>
      <c r="TJW24" s="3"/>
      <c r="TJX24" s="3"/>
      <c r="TJY24" s="3"/>
      <c r="TJZ24" s="3"/>
      <c r="TKA24" s="3"/>
      <c r="TKB24" s="3"/>
      <c r="TKC24" s="3"/>
      <c r="TKD24" s="3"/>
      <c r="TKE24" s="3"/>
      <c r="TKF24" s="3"/>
      <c r="TKG24" s="3"/>
      <c r="TKH24" s="3"/>
      <c r="TKI24" s="3"/>
      <c r="TKJ24" s="3"/>
      <c r="TKK24" s="3"/>
      <c r="TKL24" s="3"/>
      <c r="TKM24" s="3"/>
      <c r="TKN24" s="3"/>
      <c r="TKO24" s="3"/>
      <c r="TKP24" s="3"/>
      <c r="TKQ24" s="3"/>
      <c r="TKR24" s="3"/>
      <c r="TKS24" s="3"/>
      <c r="TKT24" s="3"/>
      <c r="TKU24" s="3"/>
      <c r="TKV24" s="3"/>
      <c r="TKW24" s="3"/>
      <c r="TKX24" s="3"/>
      <c r="TKY24" s="3"/>
      <c r="TKZ24" s="3"/>
      <c r="TLA24" s="3"/>
      <c r="TLB24" s="3"/>
      <c r="TLC24" s="3"/>
      <c r="TLD24" s="3"/>
      <c r="TLE24" s="3"/>
      <c r="TLF24" s="3"/>
      <c r="TLG24" s="3"/>
      <c r="TLH24" s="3"/>
      <c r="TLI24" s="3"/>
      <c r="TLJ24" s="3"/>
      <c r="TLK24" s="3"/>
      <c r="TLL24" s="3"/>
      <c r="TLM24" s="3"/>
      <c r="TLN24" s="3"/>
      <c r="TLO24" s="3"/>
      <c r="TLP24" s="3"/>
      <c r="TLQ24" s="3"/>
      <c r="TLR24" s="3"/>
      <c r="TLS24" s="3"/>
      <c r="TLT24" s="3"/>
      <c r="TLU24" s="3"/>
      <c r="TLV24" s="3"/>
      <c r="TLW24" s="3"/>
      <c r="TLX24" s="3"/>
      <c r="TLY24" s="3"/>
      <c r="TLZ24" s="3"/>
      <c r="TMA24" s="3"/>
      <c r="TMB24" s="3"/>
      <c r="TMC24" s="3"/>
      <c r="TMD24" s="3"/>
      <c r="TME24" s="3"/>
      <c r="TMF24" s="3"/>
      <c r="TMG24" s="3"/>
      <c r="TMH24" s="3"/>
      <c r="TMI24" s="3"/>
      <c r="TMJ24" s="3"/>
      <c r="TMK24" s="3"/>
      <c r="TML24" s="3"/>
      <c r="TMM24" s="3"/>
      <c r="TMN24" s="3"/>
      <c r="TMO24" s="3"/>
      <c r="TMP24" s="3"/>
      <c r="TMQ24" s="3"/>
      <c r="TMR24" s="3"/>
      <c r="TMS24" s="3"/>
      <c r="TMT24" s="3"/>
      <c r="TMU24" s="3"/>
      <c r="TMV24" s="3"/>
      <c r="TMW24" s="3"/>
      <c r="TMX24" s="3"/>
      <c r="TMY24" s="3"/>
      <c r="TMZ24" s="3"/>
      <c r="TNA24" s="3"/>
      <c r="TNB24" s="3"/>
      <c r="TNC24" s="3"/>
      <c r="TND24" s="3"/>
      <c r="TNE24" s="3"/>
      <c r="TNF24" s="3"/>
      <c r="TNG24" s="3"/>
      <c r="TNH24" s="3"/>
      <c r="TNI24" s="3"/>
      <c r="TNJ24" s="3"/>
      <c r="TNK24" s="3"/>
      <c r="TNL24" s="3"/>
      <c r="TNM24" s="3"/>
      <c r="TNN24" s="3"/>
      <c r="TNO24" s="3"/>
      <c r="TNP24" s="3"/>
      <c r="TNQ24" s="3"/>
      <c r="TNR24" s="3"/>
      <c r="TNS24" s="3"/>
      <c r="TNT24" s="3"/>
      <c r="TNU24" s="3"/>
      <c r="TNV24" s="3"/>
      <c r="TNW24" s="3"/>
      <c r="TNX24" s="3"/>
      <c r="TNY24" s="3"/>
      <c r="TNZ24" s="3"/>
      <c r="TOA24" s="3"/>
      <c r="TOB24" s="3"/>
      <c r="TOC24" s="3"/>
      <c r="TOD24" s="3"/>
      <c r="TOE24" s="3"/>
      <c r="TOF24" s="3"/>
      <c r="TOG24" s="3"/>
      <c r="TOH24" s="3"/>
      <c r="TOI24" s="3"/>
      <c r="TOJ24" s="3"/>
      <c r="TOK24" s="3"/>
      <c r="TOL24" s="3"/>
      <c r="TOM24" s="3"/>
      <c r="TON24" s="3"/>
      <c r="TOO24" s="3"/>
      <c r="TOP24" s="3"/>
      <c r="TOQ24" s="3"/>
      <c r="TOR24" s="3"/>
      <c r="TOS24" s="3"/>
      <c r="TOT24" s="3"/>
      <c r="TOU24" s="3"/>
      <c r="TOV24" s="3"/>
      <c r="TOW24" s="3"/>
      <c r="TOX24" s="3"/>
      <c r="TOY24" s="3"/>
      <c r="TOZ24" s="3"/>
      <c r="TPA24" s="3"/>
      <c r="TPB24" s="3"/>
      <c r="TPC24" s="3"/>
      <c r="TPD24" s="3"/>
      <c r="TPE24" s="3"/>
      <c r="TPF24" s="3"/>
      <c r="TPG24" s="3"/>
      <c r="TPH24" s="3"/>
      <c r="TPI24" s="3"/>
      <c r="TPJ24" s="3"/>
      <c r="TPK24" s="3"/>
      <c r="TPL24" s="3"/>
      <c r="TPM24" s="3"/>
      <c r="TPN24" s="3"/>
      <c r="TPO24" s="3"/>
      <c r="TPP24" s="3"/>
      <c r="TPQ24" s="3"/>
      <c r="TPR24" s="3"/>
      <c r="TPS24" s="3"/>
      <c r="TPT24" s="3"/>
      <c r="TPU24" s="3"/>
      <c r="TPV24" s="3"/>
      <c r="TPW24" s="3"/>
      <c r="TPX24" s="3"/>
      <c r="TPY24" s="3"/>
      <c r="TPZ24" s="3"/>
      <c r="TQA24" s="3"/>
      <c r="TQB24" s="3"/>
      <c r="TQC24" s="3"/>
      <c r="TQD24" s="3"/>
      <c r="TQE24" s="3"/>
      <c r="TQF24" s="3"/>
      <c r="TQG24" s="3"/>
      <c r="TQH24" s="3"/>
      <c r="TQI24" s="3"/>
      <c r="TQJ24" s="3"/>
      <c r="TQK24" s="3"/>
      <c r="TQL24" s="3"/>
      <c r="TQM24" s="3"/>
      <c r="TQN24" s="3"/>
      <c r="TQO24" s="3"/>
      <c r="TQP24" s="3"/>
      <c r="TQQ24" s="3"/>
      <c r="TQR24" s="3"/>
      <c r="TQS24" s="3"/>
      <c r="TQT24" s="3"/>
      <c r="TQU24" s="3"/>
      <c r="TQV24" s="3"/>
      <c r="TQW24" s="3"/>
      <c r="TQX24" s="3"/>
      <c r="TQY24" s="3"/>
      <c r="TQZ24" s="3"/>
      <c r="TRA24" s="3"/>
      <c r="TRB24" s="3"/>
      <c r="TRC24" s="3"/>
      <c r="TRD24" s="3"/>
      <c r="TRE24" s="3"/>
      <c r="TRF24" s="3"/>
      <c r="TRG24" s="3"/>
      <c r="TRH24" s="3"/>
      <c r="TRI24" s="3"/>
      <c r="TRJ24" s="3"/>
      <c r="TRK24" s="3"/>
      <c r="TRL24" s="3"/>
      <c r="TRM24" s="3"/>
      <c r="TRN24" s="3"/>
      <c r="TRO24" s="3"/>
      <c r="TRP24" s="3"/>
      <c r="TRQ24" s="3"/>
      <c r="TRR24" s="3"/>
      <c r="TRS24" s="3"/>
      <c r="TRT24" s="3"/>
      <c r="TRU24" s="3"/>
      <c r="TRV24" s="3"/>
      <c r="TRW24" s="3"/>
      <c r="TRX24" s="3"/>
      <c r="TRY24" s="3"/>
      <c r="TRZ24" s="3"/>
      <c r="TSA24" s="3"/>
      <c r="TSB24" s="3"/>
      <c r="TSC24" s="3"/>
      <c r="TSD24" s="3"/>
      <c r="TSE24" s="3"/>
      <c r="TSF24" s="3"/>
      <c r="TSG24" s="3"/>
      <c r="TSH24" s="3"/>
      <c r="TSI24" s="3"/>
      <c r="TSJ24" s="3"/>
      <c r="TSK24" s="3"/>
      <c r="TSL24" s="3"/>
      <c r="TSM24" s="3"/>
      <c r="TSN24" s="3"/>
      <c r="TSO24" s="3"/>
      <c r="TSP24" s="3"/>
      <c r="TSQ24" s="3"/>
      <c r="TSR24" s="3"/>
      <c r="TSS24" s="3"/>
      <c r="TST24" s="3"/>
      <c r="TSU24" s="3"/>
      <c r="TSV24" s="3"/>
      <c r="TSW24" s="3"/>
      <c r="TSX24" s="3"/>
      <c r="TSY24" s="3"/>
      <c r="TSZ24" s="3"/>
      <c r="TTA24" s="3"/>
      <c r="TTB24" s="3"/>
      <c r="TTC24" s="3"/>
      <c r="TTD24" s="3"/>
      <c r="TTE24" s="3"/>
      <c r="TTF24" s="3"/>
      <c r="TTG24" s="3"/>
      <c r="TTH24" s="3"/>
      <c r="TTI24" s="3"/>
      <c r="TTJ24" s="3"/>
      <c r="TTK24" s="3"/>
      <c r="TTL24" s="3"/>
      <c r="TTM24" s="3"/>
      <c r="TTN24" s="3"/>
      <c r="TTO24" s="3"/>
      <c r="TTP24" s="3"/>
      <c r="TTQ24" s="3"/>
      <c r="TTR24" s="3"/>
      <c r="TTS24" s="3"/>
      <c r="TTT24" s="3"/>
      <c r="TTU24" s="3"/>
      <c r="TTV24" s="3"/>
      <c r="TTW24" s="3"/>
      <c r="TTX24" s="3"/>
      <c r="TTY24" s="3"/>
      <c r="TTZ24" s="3"/>
      <c r="TUA24" s="3"/>
      <c r="TUB24" s="3"/>
      <c r="TUC24" s="3"/>
      <c r="TUD24" s="3"/>
      <c r="TUE24" s="3"/>
      <c r="TUF24" s="3"/>
      <c r="TUG24" s="3"/>
      <c r="TUH24" s="3"/>
      <c r="TUI24" s="3"/>
      <c r="TUJ24" s="3"/>
      <c r="TUK24" s="3"/>
      <c r="TUL24" s="3"/>
      <c r="TUM24" s="3"/>
      <c r="TUN24" s="3"/>
      <c r="TUO24" s="3"/>
      <c r="TUP24" s="3"/>
      <c r="TUQ24" s="3"/>
      <c r="TUR24" s="3"/>
      <c r="TUS24" s="3"/>
      <c r="TUT24" s="3"/>
      <c r="TUU24" s="3"/>
      <c r="TUV24" s="3"/>
      <c r="TUW24" s="3"/>
      <c r="TUX24" s="3"/>
      <c r="TUY24" s="3"/>
      <c r="TUZ24" s="3"/>
      <c r="TVA24" s="3"/>
      <c r="TVB24" s="3"/>
      <c r="TVC24" s="3"/>
      <c r="TVD24" s="3"/>
      <c r="TVE24" s="3"/>
      <c r="TVF24" s="3"/>
      <c r="TVG24" s="3"/>
      <c r="TVH24" s="3"/>
      <c r="TVI24" s="3"/>
      <c r="TVJ24" s="3"/>
      <c r="TVK24" s="3"/>
      <c r="TVL24" s="3"/>
      <c r="TVM24" s="3"/>
      <c r="TVN24" s="3"/>
      <c r="TVO24" s="3"/>
      <c r="TVP24" s="3"/>
      <c r="TVQ24" s="3"/>
      <c r="TVR24" s="3"/>
      <c r="TVS24" s="3"/>
      <c r="TVT24" s="3"/>
      <c r="TVU24" s="3"/>
      <c r="TVV24" s="3"/>
      <c r="TVW24" s="3"/>
      <c r="TVX24" s="3"/>
      <c r="TVY24" s="3"/>
      <c r="TVZ24" s="3"/>
      <c r="TWA24" s="3"/>
      <c r="TWB24" s="3"/>
      <c r="TWC24" s="3"/>
      <c r="TWD24" s="3"/>
      <c r="TWE24" s="3"/>
      <c r="TWF24" s="3"/>
      <c r="TWG24" s="3"/>
      <c r="TWH24" s="3"/>
      <c r="TWI24" s="3"/>
      <c r="TWJ24" s="3"/>
      <c r="TWK24" s="3"/>
      <c r="TWL24" s="3"/>
      <c r="TWM24" s="3"/>
      <c r="TWN24" s="3"/>
      <c r="TWO24" s="3"/>
      <c r="TWP24" s="3"/>
      <c r="TWQ24" s="3"/>
      <c r="TWR24" s="3"/>
      <c r="TWS24" s="3"/>
      <c r="TWT24" s="3"/>
      <c r="TWU24" s="3"/>
      <c r="TWV24" s="3"/>
      <c r="TWW24" s="3"/>
      <c r="TWX24" s="3"/>
      <c r="TWY24" s="3"/>
      <c r="TWZ24" s="3"/>
      <c r="TXA24" s="3"/>
      <c r="TXB24" s="3"/>
      <c r="TXC24" s="3"/>
      <c r="TXD24" s="3"/>
      <c r="TXE24" s="3"/>
      <c r="TXF24" s="3"/>
      <c r="TXG24" s="3"/>
      <c r="TXH24" s="3"/>
      <c r="TXI24" s="3"/>
      <c r="TXJ24" s="3"/>
      <c r="TXK24" s="3"/>
      <c r="TXL24" s="3"/>
      <c r="TXM24" s="3"/>
      <c r="TXN24" s="3"/>
      <c r="TXO24" s="3"/>
      <c r="TXP24" s="3"/>
      <c r="TXQ24" s="3"/>
      <c r="TXR24" s="3"/>
      <c r="TXS24" s="3"/>
      <c r="TXT24" s="3"/>
      <c r="TXU24" s="3"/>
      <c r="TXV24" s="3"/>
      <c r="TXW24" s="3"/>
      <c r="TXX24" s="3"/>
      <c r="TXY24" s="3"/>
      <c r="TXZ24" s="3"/>
      <c r="TYA24" s="3"/>
      <c r="TYB24" s="3"/>
      <c r="TYC24" s="3"/>
      <c r="TYD24" s="3"/>
      <c r="TYE24" s="3"/>
      <c r="TYF24" s="3"/>
      <c r="TYG24" s="3"/>
      <c r="TYH24" s="3"/>
      <c r="TYI24" s="3"/>
      <c r="TYJ24" s="3"/>
      <c r="TYK24" s="3"/>
      <c r="TYL24" s="3"/>
      <c r="TYM24" s="3"/>
      <c r="TYN24" s="3"/>
      <c r="TYO24" s="3"/>
      <c r="TYP24" s="3"/>
      <c r="TYQ24" s="3"/>
      <c r="TYR24" s="3"/>
      <c r="TYS24" s="3"/>
      <c r="TYT24" s="3"/>
      <c r="TYU24" s="3"/>
      <c r="TYV24" s="3"/>
      <c r="TYW24" s="3"/>
      <c r="TYX24" s="3"/>
      <c r="TYY24" s="3"/>
      <c r="TYZ24" s="3"/>
      <c r="TZA24" s="3"/>
      <c r="TZB24" s="3"/>
      <c r="TZC24" s="3"/>
      <c r="TZD24" s="3"/>
      <c r="TZE24" s="3"/>
      <c r="TZF24" s="3"/>
      <c r="TZG24" s="3"/>
      <c r="TZH24" s="3"/>
      <c r="TZI24" s="3"/>
      <c r="TZJ24" s="3"/>
      <c r="TZK24" s="3"/>
      <c r="TZL24" s="3"/>
      <c r="TZM24" s="3"/>
      <c r="TZN24" s="3"/>
      <c r="TZO24" s="3"/>
      <c r="TZP24" s="3"/>
      <c r="TZQ24" s="3"/>
      <c r="TZR24" s="3"/>
      <c r="TZS24" s="3"/>
      <c r="TZT24" s="3"/>
      <c r="TZU24" s="3"/>
      <c r="TZV24" s="3"/>
      <c r="TZW24" s="3"/>
      <c r="TZX24" s="3"/>
      <c r="TZY24" s="3"/>
      <c r="TZZ24" s="3"/>
      <c r="UAA24" s="3"/>
      <c r="UAB24" s="3"/>
      <c r="UAC24" s="3"/>
      <c r="UAD24" s="3"/>
      <c r="UAE24" s="3"/>
      <c r="UAF24" s="3"/>
      <c r="UAG24" s="3"/>
      <c r="UAH24" s="3"/>
      <c r="UAI24" s="3"/>
      <c r="UAJ24" s="3"/>
      <c r="UAK24" s="3"/>
      <c r="UAL24" s="3"/>
      <c r="UAM24" s="3"/>
      <c r="UAN24" s="3"/>
      <c r="UAO24" s="3"/>
      <c r="UAP24" s="3"/>
      <c r="UAQ24" s="3"/>
      <c r="UAR24" s="3"/>
      <c r="UAS24" s="3"/>
      <c r="UAT24" s="3"/>
      <c r="UAU24" s="3"/>
      <c r="UAV24" s="3"/>
      <c r="UAW24" s="3"/>
      <c r="UAX24" s="3"/>
      <c r="UAY24" s="3"/>
      <c r="UAZ24" s="3"/>
      <c r="UBA24" s="3"/>
      <c r="UBB24" s="3"/>
      <c r="UBC24" s="3"/>
      <c r="UBD24" s="3"/>
      <c r="UBE24" s="3"/>
      <c r="UBF24" s="3"/>
      <c r="UBG24" s="3"/>
      <c r="UBH24" s="3"/>
      <c r="UBI24" s="3"/>
      <c r="UBJ24" s="3"/>
      <c r="UBK24" s="3"/>
      <c r="UBL24" s="3"/>
      <c r="UBM24" s="3"/>
      <c r="UBN24" s="3"/>
      <c r="UBO24" s="3"/>
      <c r="UBP24" s="3"/>
      <c r="UBQ24" s="3"/>
      <c r="UBR24" s="3"/>
      <c r="UBS24" s="3"/>
      <c r="UBT24" s="3"/>
      <c r="UBU24" s="3"/>
      <c r="UBV24" s="3"/>
      <c r="UBW24" s="3"/>
      <c r="UBX24" s="3"/>
      <c r="UBY24" s="3"/>
      <c r="UBZ24" s="3"/>
      <c r="UCA24" s="3"/>
      <c r="UCB24" s="3"/>
      <c r="UCC24" s="3"/>
      <c r="UCD24" s="3"/>
      <c r="UCE24" s="3"/>
      <c r="UCF24" s="3"/>
      <c r="UCG24" s="3"/>
      <c r="UCH24" s="3"/>
      <c r="UCI24" s="3"/>
      <c r="UCJ24" s="3"/>
      <c r="UCK24" s="3"/>
      <c r="UCL24" s="3"/>
      <c r="UCM24" s="3"/>
      <c r="UCN24" s="3"/>
      <c r="UCO24" s="3"/>
      <c r="UCP24" s="3"/>
      <c r="UCQ24" s="3"/>
      <c r="UCR24" s="3"/>
      <c r="UCS24" s="3"/>
      <c r="UCT24" s="3"/>
      <c r="UCU24" s="3"/>
      <c r="UCV24" s="3"/>
      <c r="UCW24" s="3"/>
      <c r="UCX24" s="3"/>
      <c r="UCY24" s="3"/>
      <c r="UCZ24" s="3"/>
      <c r="UDA24" s="3"/>
      <c r="UDB24" s="3"/>
      <c r="UDC24" s="3"/>
      <c r="UDD24" s="3"/>
      <c r="UDE24" s="3"/>
      <c r="UDF24" s="3"/>
      <c r="UDG24" s="3"/>
      <c r="UDH24" s="3"/>
      <c r="UDI24" s="3"/>
      <c r="UDJ24" s="3"/>
      <c r="UDK24" s="3"/>
      <c r="UDL24" s="3"/>
      <c r="UDM24" s="3"/>
      <c r="UDN24" s="3"/>
      <c r="UDO24" s="3"/>
      <c r="UDP24" s="3"/>
      <c r="UDQ24" s="3"/>
      <c r="UDR24" s="3"/>
      <c r="UDS24" s="3"/>
      <c r="UDT24" s="3"/>
      <c r="UDU24" s="3"/>
      <c r="UDV24" s="3"/>
      <c r="UDW24" s="3"/>
      <c r="UDX24" s="3"/>
      <c r="UDY24" s="3"/>
      <c r="UDZ24" s="3"/>
      <c r="UEA24" s="3"/>
      <c r="UEB24" s="3"/>
      <c r="UEC24" s="3"/>
      <c r="UED24" s="3"/>
      <c r="UEE24" s="3"/>
      <c r="UEF24" s="3"/>
      <c r="UEG24" s="3"/>
      <c r="UEH24" s="3"/>
      <c r="UEI24" s="3"/>
      <c r="UEJ24" s="3"/>
      <c r="UEK24" s="3"/>
      <c r="UEL24" s="3"/>
      <c r="UEM24" s="3"/>
      <c r="UEN24" s="3"/>
      <c r="UEO24" s="3"/>
      <c r="UEP24" s="3"/>
      <c r="UEQ24" s="3"/>
      <c r="UER24" s="3"/>
      <c r="UES24" s="3"/>
      <c r="UET24" s="3"/>
      <c r="UEU24" s="3"/>
      <c r="UEV24" s="3"/>
      <c r="UEW24" s="3"/>
      <c r="UEX24" s="3"/>
      <c r="UEY24" s="3"/>
      <c r="UEZ24" s="3"/>
      <c r="UFA24" s="3"/>
      <c r="UFB24" s="3"/>
      <c r="UFC24" s="3"/>
      <c r="UFD24" s="3"/>
      <c r="UFE24" s="3"/>
      <c r="UFF24" s="3"/>
      <c r="UFG24" s="3"/>
      <c r="UFH24" s="3"/>
      <c r="UFI24" s="3"/>
      <c r="UFJ24" s="3"/>
      <c r="UFK24" s="3"/>
      <c r="UFL24" s="3"/>
      <c r="UFM24" s="3"/>
      <c r="UFN24" s="3"/>
      <c r="UFO24" s="3"/>
      <c r="UFP24" s="3"/>
      <c r="UFQ24" s="3"/>
      <c r="UFR24" s="3"/>
      <c r="UFS24" s="3"/>
      <c r="UFT24" s="3"/>
      <c r="UFU24" s="3"/>
      <c r="UFV24" s="3"/>
      <c r="UFW24" s="3"/>
      <c r="UFX24" s="3"/>
      <c r="UFY24" s="3"/>
      <c r="UFZ24" s="3"/>
      <c r="UGA24" s="3"/>
      <c r="UGB24" s="3"/>
      <c r="UGC24" s="3"/>
      <c r="UGD24" s="3"/>
      <c r="UGE24" s="3"/>
      <c r="UGF24" s="3"/>
      <c r="UGG24" s="3"/>
      <c r="UGH24" s="3"/>
      <c r="UGI24" s="3"/>
      <c r="UGJ24" s="3"/>
      <c r="UGK24" s="3"/>
      <c r="UGL24" s="3"/>
      <c r="UGM24" s="3"/>
      <c r="UGN24" s="3"/>
      <c r="UGO24" s="3"/>
      <c r="UGP24" s="3"/>
      <c r="UGQ24" s="3"/>
      <c r="UGR24" s="3"/>
      <c r="UGS24" s="3"/>
      <c r="UGT24" s="3"/>
      <c r="UGU24" s="3"/>
      <c r="UGV24" s="3"/>
      <c r="UGW24" s="3"/>
      <c r="UGX24" s="3"/>
      <c r="UGY24" s="3"/>
      <c r="UGZ24" s="3"/>
      <c r="UHA24" s="3"/>
      <c r="UHB24" s="3"/>
      <c r="UHC24" s="3"/>
      <c r="UHD24" s="3"/>
      <c r="UHE24" s="3"/>
      <c r="UHF24" s="3"/>
      <c r="UHG24" s="3"/>
      <c r="UHH24" s="3"/>
      <c r="UHI24" s="3"/>
      <c r="UHJ24" s="3"/>
      <c r="UHK24" s="3"/>
      <c r="UHL24" s="3"/>
      <c r="UHM24" s="3"/>
      <c r="UHN24" s="3"/>
      <c r="UHO24" s="3"/>
      <c r="UHP24" s="3"/>
      <c r="UHQ24" s="3"/>
      <c r="UHR24" s="3"/>
      <c r="UHS24" s="3"/>
      <c r="UHT24" s="3"/>
      <c r="UHU24" s="3"/>
      <c r="UHV24" s="3"/>
      <c r="UHW24" s="3"/>
      <c r="UHX24" s="3"/>
      <c r="UHY24" s="3"/>
      <c r="UHZ24" s="3"/>
      <c r="UIA24" s="3"/>
      <c r="UIB24" s="3"/>
      <c r="UIC24" s="3"/>
      <c r="UID24" s="3"/>
      <c r="UIE24" s="3"/>
      <c r="UIF24" s="3"/>
      <c r="UIG24" s="3"/>
      <c r="UIH24" s="3"/>
      <c r="UII24" s="3"/>
      <c r="UIJ24" s="3"/>
      <c r="UIK24" s="3"/>
      <c r="UIL24" s="3"/>
      <c r="UIM24" s="3"/>
      <c r="UIN24" s="3"/>
      <c r="UIO24" s="3"/>
      <c r="UIP24" s="3"/>
      <c r="UIQ24" s="3"/>
      <c r="UIR24" s="3"/>
      <c r="UIS24" s="3"/>
      <c r="UIT24" s="3"/>
      <c r="UIU24" s="3"/>
      <c r="UIV24" s="3"/>
      <c r="UIW24" s="3"/>
      <c r="UIX24" s="3"/>
      <c r="UIY24" s="3"/>
      <c r="UIZ24" s="3"/>
      <c r="UJA24" s="3"/>
      <c r="UJB24" s="3"/>
      <c r="UJC24" s="3"/>
      <c r="UJD24" s="3"/>
      <c r="UJE24" s="3"/>
      <c r="UJF24" s="3"/>
      <c r="UJG24" s="3"/>
      <c r="UJH24" s="3"/>
      <c r="UJI24" s="3"/>
      <c r="UJJ24" s="3"/>
      <c r="UJK24" s="3"/>
      <c r="UJL24" s="3"/>
      <c r="UJM24" s="3"/>
      <c r="UJN24" s="3"/>
      <c r="UJO24" s="3"/>
      <c r="UJP24" s="3"/>
      <c r="UJQ24" s="3"/>
      <c r="UJR24" s="3"/>
      <c r="UJS24" s="3"/>
      <c r="UJT24" s="3"/>
      <c r="UJU24" s="3"/>
      <c r="UJV24" s="3"/>
      <c r="UJW24" s="3"/>
      <c r="UJX24" s="3"/>
      <c r="UJY24" s="3"/>
      <c r="UJZ24" s="3"/>
      <c r="UKA24" s="3"/>
      <c r="UKB24" s="3"/>
      <c r="UKC24" s="3"/>
      <c r="UKD24" s="3"/>
      <c r="UKE24" s="3"/>
      <c r="UKF24" s="3"/>
      <c r="UKG24" s="3"/>
      <c r="UKH24" s="3"/>
      <c r="UKI24" s="3"/>
      <c r="UKJ24" s="3"/>
      <c r="UKK24" s="3"/>
      <c r="UKL24" s="3"/>
      <c r="UKM24" s="3"/>
      <c r="UKN24" s="3"/>
      <c r="UKO24" s="3"/>
      <c r="UKP24" s="3"/>
      <c r="UKQ24" s="3"/>
      <c r="UKR24" s="3"/>
      <c r="UKS24" s="3"/>
      <c r="UKT24" s="3"/>
      <c r="UKU24" s="3"/>
      <c r="UKV24" s="3"/>
      <c r="UKW24" s="3"/>
      <c r="UKX24" s="3"/>
      <c r="UKY24" s="3"/>
      <c r="UKZ24" s="3"/>
      <c r="ULA24" s="3"/>
      <c r="ULB24" s="3"/>
      <c r="ULC24" s="3"/>
      <c r="ULD24" s="3"/>
      <c r="ULE24" s="3"/>
      <c r="ULF24" s="3"/>
      <c r="ULG24" s="3"/>
      <c r="ULH24" s="3"/>
      <c r="ULI24" s="3"/>
      <c r="ULJ24" s="3"/>
      <c r="ULK24" s="3"/>
      <c r="ULL24" s="3"/>
      <c r="ULM24" s="3"/>
      <c r="ULN24" s="3"/>
      <c r="ULO24" s="3"/>
      <c r="ULP24" s="3"/>
      <c r="ULQ24" s="3"/>
      <c r="ULR24" s="3"/>
      <c r="ULS24" s="3"/>
      <c r="ULT24" s="3"/>
      <c r="ULU24" s="3"/>
      <c r="ULV24" s="3"/>
      <c r="ULW24" s="3"/>
      <c r="ULX24" s="3"/>
      <c r="ULY24" s="3"/>
      <c r="ULZ24" s="3"/>
      <c r="UMA24" s="3"/>
      <c r="UMB24" s="3"/>
      <c r="UMC24" s="3"/>
      <c r="UMD24" s="3"/>
      <c r="UME24" s="3"/>
      <c r="UMF24" s="3"/>
      <c r="UMG24" s="3"/>
      <c r="UMH24" s="3"/>
      <c r="UMI24" s="3"/>
      <c r="UMJ24" s="3"/>
      <c r="UMK24" s="3"/>
      <c r="UML24" s="3"/>
      <c r="UMM24" s="3"/>
      <c r="UMN24" s="3"/>
      <c r="UMO24" s="3"/>
      <c r="UMP24" s="3"/>
      <c r="UMQ24" s="3"/>
      <c r="UMR24" s="3"/>
      <c r="UMS24" s="3"/>
      <c r="UMT24" s="3"/>
      <c r="UMU24" s="3"/>
      <c r="UMV24" s="3"/>
      <c r="UMW24" s="3"/>
      <c r="UMX24" s="3"/>
      <c r="UMY24" s="3"/>
      <c r="UMZ24" s="3"/>
      <c r="UNA24" s="3"/>
      <c r="UNB24" s="3"/>
      <c r="UNC24" s="3"/>
      <c r="UND24" s="3"/>
      <c r="UNE24" s="3"/>
      <c r="UNF24" s="3"/>
      <c r="UNG24" s="3"/>
      <c r="UNH24" s="3"/>
      <c r="UNI24" s="3"/>
      <c r="UNJ24" s="3"/>
      <c r="UNK24" s="3"/>
      <c r="UNL24" s="3"/>
      <c r="UNM24" s="3"/>
      <c r="UNN24" s="3"/>
      <c r="UNO24" s="3"/>
      <c r="UNP24" s="3"/>
      <c r="UNQ24" s="3"/>
      <c r="UNR24" s="3"/>
      <c r="UNS24" s="3"/>
      <c r="UNT24" s="3"/>
      <c r="UNU24" s="3"/>
      <c r="UNV24" s="3"/>
      <c r="UNW24" s="3"/>
      <c r="UNX24" s="3"/>
      <c r="UNY24" s="3"/>
      <c r="UNZ24" s="3"/>
      <c r="UOA24" s="3"/>
      <c r="UOB24" s="3"/>
      <c r="UOC24" s="3"/>
      <c r="UOD24" s="3"/>
      <c r="UOE24" s="3"/>
      <c r="UOF24" s="3"/>
      <c r="UOG24" s="3"/>
      <c r="UOH24" s="3"/>
      <c r="UOI24" s="3"/>
      <c r="UOJ24" s="3"/>
      <c r="UOK24" s="3"/>
      <c r="UOL24" s="3"/>
      <c r="UOM24" s="3"/>
      <c r="UON24" s="3"/>
      <c r="UOO24" s="3"/>
      <c r="UOP24" s="3"/>
      <c r="UOQ24" s="3"/>
      <c r="UOR24" s="3"/>
      <c r="UOS24" s="3"/>
      <c r="UOT24" s="3"/>
      <c r="UOU24" s="3"/>
      <c r="UOV24" s="3"/>
      <c r="UOW24" s="3"/>
      <c r="UOX24" s="3"/>
      <c r="UOY24" s="3"/>
      <c r="UOZ24" s="3"/>
      <c r="UPA24" s="3"/>
      <c r="UPB24" s="3"/>
      <c r="UPC24" s="3"/>
      <c r="UPD24" s="3"/>
      <c r="UPE24" s="3"/>
      <c r="UPF24" s="3"/>
      <c r="UPG24" s="3"/>
      <c r="UPH24" s="3"/>
      <c r="UPI24" s="3"/>
      <c r="UPJ24" s="3"/>
      <c r="UPK24" s="3"/>
      <c r="UPL24" s="3"/>
      <c r="UPM24" s="3"/>
      <c r="UPN24" s="3"/>
      <c r="UPO24" s="3"/>
      <c r="UPP24" s="3"/>
      <c r="UPQ24" s="3"/>
      <c r="UPR24" s="3"/>
      <c r="UPS24" s="3"/>
      <c r="UPT24" s="3"/>
      <c r="UPU24" s="3"/>
      <c r="UPV24" s="3"/>
      <c r="UPW24" s="3"/>
      <c r="UPX24" s="3"/>
      <c r="UPY24" s="3"/>
      <c r="UPZ24" s="3"/>
      <c r="UQA24" s="3"/>
      <c r="UQB24" s="3"/>
      <c r="UQC24" s="3"/>
      <c r="UQD24" s="3"/>
      <c r="UQE24" s="3"/>
      <c r="UQF24" s="3"/>
      <c r="UQG24" s="3"/>
      <c r="UQH24" s="3"/>
      <c r="UQI24" s="3"/>
      <c r="UQJ24" s="3"/>
      <c r="UQK24" s="3"/>
      <c r="UQL24" s="3"/>
      <c r="UQM24" s="3"/>
      <c r="UQN24" s="3"/>
      <c r="UQO24" s="3"/>
      <c r="UQP24" s="3"/>
      <c r="UQQ24" s="3"/>
      <c r="UQR24" s="3"/>
      <c r="UQS24" s="3"/>
      <c r="UQT24" s="3"/>
      <c r="UQU24" s="3"/>
      <c r="UQV24" s="3"/>
      <c r="UQW24" s="3"/>
      <c r="UQX24" s="3"/>
      <c r="UQY24" s="3"/>
      <c r="UQZ24" s="3"/>
      <c r="URA24" s="3"/>
      <c r="URB24" s="3"/>
      <c r="URC24" s="3"/>
      <c r="URD24" s="3"/>
      <c r="URE24" s="3"/>
      <c r="URF24" s="3"/>
      <c r="URG24" s="3"/>
      <c r="URH24" s="3"/>
      <c r="URI24" s="3"/>
      <c r="URJ24" s="3"/>
      <c r="URK24" s="3"/>
      <c r="URL24" s="3"/>
      <c r="URM24" s="3"/>
      <c r="URN24" s="3"/>
      <c r="URO24" s="3"/>
      <c r="URP24" s="3"/>
      <c r="URQ24" s="3"/>
      <c r="URR24" s="3"/>
      <c r="URS24" s="3"/>
      <c r="URT24" s="3"/>
      <c r="URU24" s="3"/>
      <c r="URV24" s="3"/>
      <c r="URW24" s="3"/>
      <c r="URX24" s="3"/>
      <c r="URY24" s="3"/>
      <c r="URZ24" s="3"/>
      <c r="USA24" s="3"/>
      <c r="USB24" s="3"/>
      <c r="USC24" s="3"/>
      <c r="USD24" s="3"/>
      <c r="USE24" s="3"/>
      <c r="USF24" s="3"/>
      <c r="USG24" s="3"/>
      <c r="USH24" s="3"/>
      <c r="USI24" s="3"/>
      <c r="USJ24" s="3"/>
      <c r="USK24" s="3"/>
      <c r="USL24" s="3"/>
      <c r="USM24" s="3"/>
      <c r="USN24" s="3"/>
      <c r="USO24" s="3"/>
      <c r="USP24" s="3"/>
      <c r="USQ24" s="3"/>
      <c r="USR24" s="3"/>
      <c r="USS24" s="3"/>
      <c r="UST24" s="3"/>
      <c r="USU24" s="3"/>
      <c r="USV24" s="3"/>
      <c r="USW24" s="3"/>
      <c r="USX24" s="3"/>
      <c r="USY24" s="3"/>
      <c r="USZ24" s="3"/>
      <c r="UTA24" s="3"/>
      <c r="UTB24" s="3"/>
      <c r="UTC24" s="3"/>
      <c r="UTD24" s="3"/>
      <c r="UTE24" s="3"/>
      <c r="UTF24" s="3"/>
      <c r="UTG24" s="3"/>
      <c r="UTH24" s="3"/>
      <c r="UTI24" s="3"/>
      <c r="UTJ24" s="3"/>
      <c r="UTK24" s="3"/>
      <c r="UTL24" s="3"/>
      <c r="UTM24" s="3"/>
      <c r="UTN24" s="3"/>
      <c r="UTO24" s="3"/>
      <c r="UTP24" s="3"/>
      <c r="UTQ24" s="3"/>
      <c r="UTR24" s="3"/>
      <c r="UTS24" s="3"/>
      <c r="UTT24" s="3"/>
      <c r="UTU24" s="3"/>
      <c r="UTV24" s="3"/>
      <c r="UTW24" s="3"/>
      <c r="UTX24" s="3"/>
      <c r="UTY24" s="3"/>
      <c r="UTZ24" s="3"/>
      <c r="UUA24" s="3"/>
      <c r="UUB24" s="3"/>
      <c r="UUC24" s="3"/>
      <c r="UUD24" s="3"/>
      <c r="UUE24" s="3"/>
      <c r="UUF24" s="3"/>
      <c r="UUG24" s="3"/>
      <c r="UUH24" s="3"/>
      <c r="UUI24" s="3"/>
      <c r="UUJ24" s="3"/>
      <c r="UUK24" s="3"/>
      <c r="UUL24" s="3"/>
      <c r="UUM24" s="3"/>
      <c r="UUN24" s="3"/>
      <c r="UUO24" s="3"/>
      <c r="UUP24" s="3"/>
      <c r="UUQ24" s="3"/>
      <c r="UUR24" s="3"/>
      <c r="UUS24" s="3"/>
      <c r="UUT24" s="3"/>
      <c r="UUU24" s="3"/>
      <c r="UUV24" s="3"/>
      <c r="UUW24" s="3"/>
      <c r="UUX24" s="3"/>
      <c r="UUY24" s="3"/>
      <c r="UUZ24" s="3"/>
      <c r="UVA24" s="3"/>
      <c r="UVB24" s="3"/>
      <c r="UVC24" s="3"/>
      <c r="UVD24" s="3"/>
      <c r="UVE24" s="3"/>
      <c r="UVF24" s="3"/>
      <c r="UVG24" s="3"/>
      <c r="UVH24" s="3"/>
      <c r="UVI24" s="3"/>
      <c r="UVJ24" s="3"/>
      <c r="UVK24" s="3"/>
      <c r="UVL24" s="3"/>
      <c r="UVM24" s="3"/>
      <c r="UVN24" s="3"/>
      <c r="UVO24" s="3"/>
      <c r="UVP24" s="3"/>
      <c r="UVQ24" s="3"/>
      <c r="UVR24" s="3"/>
      <c r="UVS24" s="3"/>
      <c r="UVT24" s="3"/>
      <c r="UVU24" s="3"/>
      <c r="UVV24" s="3"/>
      <c r="UVW24" s="3"/>
      <c r="UVX24" s="3"/>
      <c r="UVY24" s="3"/>
      <c r="UVZ24" s="3"/>
      <c r="UWA24" s="3"/>
      <c r="UWB24" s="3"/>
      <c r="UWC24" s="3"/>
      <c r="UWD24" s="3"/>
      <c r="UWE24" s="3"/>
      <c r="UWF24" s="3"/>
      <c r="UWG24" s="3"/>
      <c r="UWH24" s="3"/>
      <c r="UWI24" s="3"/>
      <c r="UWJ24" s="3"/>
      <c r="UWK24" s="3"/>
      <c r="UWL24" s="3"/>
      <c r="UWM24" s="3"/>
      <c r="UWN24" s="3"/>
      <c r="UWO24" s="3"/>
      <c r="UWP24" s="3"/>
      <c r="UWQ24" s="3"/>
      <c r="UWR24" s="3"/>
      <c r="UWS24" s="3"/>
      <c r="UWT24" s="3"/>
      <c r="UWU24" s="3"/>
      <c r="UWV24" s="3"/>
      <c r="UWW24" s="3"/>
      <c r="UWX24" s="3"/>
      <c r="UWY24" s="3"/>
      <c r="UWZ24" s="3"/>
      <c r="UXA24" s="3"/>
      <c r="UXB24" s="3"/>
      <c r="UXC24" s="3"/>
      <c r="UXD24" s="3"/>
      <c r="UXE24" s="3"/>
      <c r="UXF24" s="3"/>
      <c r="UXG24" s="3"/>
      <c r="UXH24" s="3"/>
      <c r="UXI24" s="3"/>
      <c r="UXJ24" s="3"/>
      <c r="UXK24" s="3"/>
      <c r="UXL24" s="3"/>
      <c r="UXM24" s="3"/>
      <c r="UXN24" s="3"/>
      <c r="UXO24" s="3"/>
      <c r="UXP24" s="3"/>
      <c r="UXQ24" s="3"/>
      <c r="UXR24" s="3"/>
      <c r="UXS24" s="3"/>
      <c r="UXT24" s="3"/>
      <c r="UXU24" s="3"/>
      <c r="UXV24" s="3"/>
      <c r="UXW24" s="3"/>
      <c r="UXX24" s="3"/>
      <c r="UXY24" s="3"/>
      <c r="UXZ24" s="3"/>
      <c r="UYA24" s="3"/>
      <c r="UYB24" s="3"/>
      <c r="UYC24" s="3"/>
      <c r="UYD24" s="3"/>
      <c r="UYE24" s="3"/>
      <c r="UYF24" s="3"/>
      <c r="UYG24" s="3"/>
      <c r="UYH24" s="3"/>
      <c r="UYI24" s="3"/>
      <c r="UYJ24" s="3"/>
      <c r="UYK24" s="3"/>
      <c r="UYL24" s="3"/>
      <c r="UYM24" s="3"/>
      <c r="UYN24" s="3"/>
      <c r="UYO24" s="3"/>
      <c r="UYP24" s="3"/>
      <c r="UYQ24" s="3"/>
      <c r="UYR24" s="3"/>
      <c r="UYS24" s="3"/>
      <c r="UYT24" s="3"/>
      <c r="UYU24" s="3"/>
      <c r="UYV24" s="3"/>
      <c r="UYW24" s="3"/>
      <c r="UYX24" s="3"/>
      <c r="UYY24" s="3"/>
      <c r="UYZ24" s="3"/>
      <c r="UZA24" s="3"/>
      <c r="UZB24" s="3"/>
      <c r="UZC24" s="3"/>
      <c r="UZD24" s="3"/>
      <c r="UZE24" s="3"/>
      <c r="UZF24" s="3"/>
      <c r="UZG24" s="3"/>
      <c r="UZH24" s="3"/>
      <c r="UZI24" s="3"/>
      <c r="UZJ24" s="3"/>
      <c r="UZK24" s="3"/>
      <c r="UZL24" s="3"/>
      <c r="UZM24" s="3"/>
      <c r="UZN24" s="3"/>
      <c r="UZO24" s="3"/>
      <c r="UZP24" s="3"/>
      <c r="UZQ24" s="3"/>
      <c r="UZR24" s="3"/>
      <c r="UZS24" s="3"/>
      <c r="UZT24" s="3"/>
      <c r="UZU24" s="3"/>
      <c r="UZV24" s="3"/>
      <c r="UZW24" s="3"/>
      <c r="UZX24" s="3"/>
      <c r="UZY24" s="3"/>
      <c r="UZZ24" s="3"/>
      <c r="VAA24" s="3"/>
      <c r="VAB24" s="3"/>
      <c r="VAC24" s="3"/>
      <c r="VAD24" s="3"/>
      <c r="VAE24" s="3"/>
      <c r="VAF24" s="3"/>
      <c r="VAG24" s="3"/>
      <c r="VAH24" s="3"/>
      <c r="VAI24" s="3"/>
      <c r="VAJ24" s="3"/>
      <c r="VAK24" s="3"/>
      <c r="VAL24" s="3"/>
      <c r="VAM24" s="3"/>
      <c r="VAN24" s="3"/>
      <c r="VAO24" s="3"/>
      <c r="VAP24" s="3"/>
      <c r="VAQ24" s="3"/>
      <c r="VAR24" s="3"/>
      <c r="VAS24" s="3"/>
      <c r="VAT24" s="3"/>
      <c r="VAU24" s="3"/>
      <c r="VAV24" s="3"/>
      <c r="VAW24" s="3"/>
      <c r="VAX24" s="3"/>
      <c r="VAY24" s="3"/>
      <c r="VAZ24" s="3"/>
      <c r="VBA24" s="3"/>
      <c r="VBB24" s="3"/>
      <c r="VBC24" s="3"/>
      <c r="VBD24" s="3"/>
      <c r="VBE24" s="3"/>
      <c r="VBF24" s="3"/>
      <c r="VBG24" s="3"/>
      <c r="VBH24" s="3"/>
      <c r="VBI24" s="3"/>
      <c r="VBJ24" s="3"/>
      <c r="VBK24" s="3"/>
      <c r="VBL24" s="3"/>
      <c r="VBM24" s="3"/>
      <c r="VBN24" s="3"/>
      <c r="VBO24" s="3"/>
      <c r="VBP24" s="3"/>
      <c r="VBQ24" s="3"/>
      <c r="VBR24" s="3"/>
      <c r="VBS24" s="3"/>
      <c r="VBT24" s="3"/>
      <c r="VBU24" s="3"/>
      <c r="VBV24" s="3"/>
      <c r="VBW24" s="3"/>
      <c r="VBX24" s="3"/>
      <c r="VBY24" s="3"/>
      <c r="VBZ24" s="3"/>
      <c r="VCA24" s="3"/>
      <c r="VCB24" s="3"/>
      <c r="VCC24" s="3"/>
      <c r="VCD24" s="3"/>
      <c r="VCE24" s="3"/>
      <c r="VCF24" s="3"/>
      <c r="VCG24" s="3"/>
      <c r="VCH24" s="3"/>
      <c r="VCI24" s="3"/>
      <c r="VCJ24" s="3"/>
      <c r="VCK24" s="3"/>
      <c r="VCL24" s="3"/>
      <c r="VCM24" s="3"/>
      <c r="VCN24" s="3"/>
      <c r="VCO24" s="3"/>
      <c r="VCP24" s="3"/>
      <c r="VCQ24" s="3"/>
      <c r="VCR24" s="3"/>
      <c r="VCS24" s="3"/>
      <c r="VCT24" s="3"/>
      <c r="VCU24" s="3"/>
      <c r="VCV24" s="3"/>
      <c r="VCW24" s="3"/>
      <c r="VCX24" s="3"/>
      <c r="VCY24" s="3"/>
      <c r="VCZ24" s="3"/>
      <c r="VDA24" s="3"/>
      <c r="VDB24" s="3"/>
      <c r="VDC24" s="3"/>
      <c r="VDD24" s="3"/>
      <c r="VDE24" s="3"/>
      <c r="VDF24" s="3"/>
      <c r="VDG24" s="3"/>
      <c r="VDH24" s="3"/>
      <c r="VDI24" s="3"/>
      <c r="VDJ24" s="3"/>
      <c r="VDK24" s="3"/>
      <c r="VDL24" s="3"/>
      <c r="VDM24" s="3"/>
      <c r="VDN24" s="3"/>
      <c r="VDO24" s="3"/>
      <c r="VDP24" s="3"/>
      <c r="VDQ24" s="3"/>
      <c r="VDR24" s="3"/>
      <c r="VDS24" s="3"/>
      <c r="VDT24" s="3"/>
      <c r="VDU24" s="3"/>
      <c r="VDV24" s="3"/>
      <c r="VDW24" s="3"/>
      <c r="VDX24" s="3"/>
      <c r="VDY24" s="3"/>
      <c r="VDZ24" s="3"/>
      <c r="VEA24" s="3"/>
      <c r="VEB24" s="3"/>
      <c r="VEC24" s="3"/>
      <c r="VED24" s="3"/>
      <c r="VEE24" s="3"/>
      <c r="VEF24" s="3"/>
      <c r="VEG24" s="3"/>
      <c r="VEH24" s="3"/>
      <c r="VEI24" s="3"/>
      <c r="VEJ24" s="3"/>
      <c r="VEK24" s="3"/>
      <c r="VEL24" s="3"/>
      <c r="VEM24" s="3"/>
      <c r="VEN24" s="3"/>
      <c r="VEO24" s="3"/>
      <c r="VEP24" s="3"/>
      <c r="VEQ24" s="3"/>
      <c r="VER24" s="3"/>
      <c r="VES24" s="3"/>
      <c r="VET24" s="3"/>
      <c r="VEU24" s="3"/>
      <c r="VEV24" s="3"/>
      <c r="VEW24" s="3"/>
      <c r="VEX24" s="3"/>
      <c r="VEY24" s="3"/>
      <c r="VEZ24" s="3"/>
      <c r="VFA24" s="3"/>
      <c r="VFB24" s="3"/>
      <c r="VFC24" s="3"/>
      <c r="VFD24" s="3"/>
      <c r="VFE24" s="3"/>
      <c r="VFF24" s="3"/>
      <c r="VFG24" s="3"/>
      <c r="VFH24" s="3"/>
      <c r="VFI24" s="3"/>
      <c r="VFJ24" s="3"/>
      <c r="VFK24" s="3"/>
      <c r="VFL24" s="3"/>
      <c r="VFM24" s="3"/>
      <c r="VFN24" s="3"/>
      <c r="VFO24" s="3"/>
      <c r="VFP24" s="3"/>
      <c r="VFQ24" s="3"/>
      <c r="VFR24" s="3"/>
      <c r="VFS24" s="3"/>
      <c r="VFT24" s="3"/>
      <c r="VFU24" s="3"/>
      <c r="VFV24" s="3"/>
      <c r="VFW24" s="3"/>
      <c r="VFX24" s="3"/>
      <c r="VFY24" s="3"/>
      <c r="VFZ24" s="3"/>
      <c r="VGA24" s="3"/>
      <c r="VGB24" s="3"/>
      <c r="VGC24" s="3"/>
      <c r="VGD24" s="3"/>
      <c r="VGE24" s="3"/>
      <c r="VGF24" s="3"/>
      <c r="VGG24" s="3"/>
      <c r="VGH24" s="3"/>
      <c r="VGI24" s="3"/>
      <c r="VGJ24" s="3"/>
      <c r="VGK24" s="3"/>
      <c r="VGL24" s="3"/>
      <c r="VGM24" s="3"/>
      <c r="VGN24" s="3"/>
      <c r="VGO24" s="3"/>
      <c r="VGP24" s="3"/>
      <c r="VGQ24" s="3"/>
      <c r="VGR24" s="3"/>
      <c r="VGS24" s="3"/>
      <c r="VGT24" s="3"/>
      <c r="VGU24" s="3"/>
      <c r="VGV24" s="3"/>
      <c r="VGW24" s="3"/>
      <c r="VGX24" s="3"/>
      <c r="VGY24" s="3"/>
      <c r="VGZ24" s="3"/>
      <c r="VHA24" s="3"/>
      <c r="VHB24" s="3"/>
      <c r="VHC24" s="3"/>
      <c r="VHD24" s="3"/>
      <c r="VHE24" s="3"/>
      <c r="VHF24" s="3"/>
      <c r="VHG24" s="3"/>
      <c r="VHH24" s="3"/>
      <c r="VHI24" s="3"/>
      <c r="VHJ24" s="3"/>
      <c r="VHK24" s="3"/>
      <c r="VHL24" s="3"/>
      <c r="VHM24" s="3"/>
      <c r="VHN24" s="3"/>
      <c r="VHO24" s="3"/>
      <c r="VHP24" s="3"/>
      <c r="VHQ24" s="3"/>
      <c r="VHR24" s="3"/>
      <c r="VHS24" s="3"/>
      <c r="VHT24" s="3"/>
      <c r="VHU24" s="3"/>
      <c r="VHV24" s="3"/>
      <c r="VHW24" s="3"/>
      <c r="VHX24" s="3"/>
      <c r="VHY24" s="3"/>
      <c r="VHZ24" s="3"/>
      <c r="VIA24" s="3"/>
      <c r="VIB24" s="3"/>
      <c r="VIC24" s="3"/>
      <c r="VID24" s="3"/>
      <c r="VIE24" s="3"/>
      <c r="VIF24" s="3"/>
      <c r="VIG24" s="3"/>
      <c r="VIH24" s="3"/>
      <c r="VII24" s="3"/>
      <c r="VIJ24" s="3"/>
      <c r="VIK24" s="3"/>
      <c r="VIL24" s="3"/>
      <c r="VIM24" s="3"/>
      <c r="VIN24" s="3"/>
      <c r="VIO24" s="3"/>
      <c r="VIP24" s="3"/>
      <c r="VIQ24" s="3"/>
      <c r="VIR24" s="3"/>
      <c r="VIS24" s="3"/>
      <c r="VIT24" s="3"/>
      <c r="VIU24" s="3"/>
      <c r="VIV24" s="3"/>
      <c r="VIW24" s="3"/>
      <c r="VIX24" s="3"/>
      <c r="VIY24" s="3"/>
      <c r="VIZ24" s="3"/>
      <c r="VJA24" s="3"/>
      <c r="VJB24" s="3"/>
      <c r="VJC24" s="3"/>
      <c r="VJD24" s="3"/>
      <c r="VJE24" s="3"/>
      <c r="VJF24" s="3"/>
      <c r="VJG24" s="3"/>
      <c r="VJH24" s="3"/>
      <c r="VJI24" s="3"/>
      <c r="VJJ24" s="3"/>
      <c r="VJK24" s="3"/>
      <c r="VJL24" s="3"/>
      <c r="VJM24" s="3"/>
      <c r="VJN24" s="3"/>
      <c r="VJO24" s="3"/>
      <c r="VJP24" s="3"/>
      <c r="VJQ24" s="3"/>
      <c r="VJR24" s="3"/>
      <c r="VJS24" s="3"/>
      <c r="VJT24" s="3"/>
      <c r="VJU24" s="3"/>
      <c r="VJV24" s="3"/>
      <c r="VJW24" s="3"/>
      <c r="VJX24" s="3"/>
      <c r="VJY24" s="3"/>
      <c r="VJZ24" s="3"/>
      <c r="VKA24" s="3"/>
      <c r="VKB24" s="3"/>
      <c r="VKC24" s="3"/>
      <c r="VKD24" s="3"/>
      <c r="VKE24" s="3"/>
      <c r="VKF24" s="3"/>
      <c r="VKG24" s="3"/>
      <c r="VKH24" s="3"/>
      <c r="VKI24" s="3"/>
      <c r="VKJ24" s="3"/>
      <c r="VKK24" s="3"/>
      <c r="VKL24" s="3"/>
      <c r="VKM24" s="3"/>
      <c r="VKN24" s="3"/>
      <c r="VKO24" s="3"/>
      <c r="VKP24" s="3"/>
      <c r="VKQ24" s="3"/>
      <c r="VKR24" s="3"/>
      <c r="VKS24" s="3"/>
      <c r="VKT24" s="3"/>
      <c r="VKU24" s="3"/>
      <c r="VKV24" s="3"/>
      <c r="VKW24" s="3"/>
      <c r="VKX24" s="3"/>
      <c r="VKY24" s="3"/>
      <c r="VKZ24" s="3"/>
      <c r="VLA24" s="3"/>
      <c r="VLB24" s="3"/>
      <c r="VLC24" s="3"/>
      <c r="VLD24" s="3"/>
      <c r="VLE24" s="3"/>
      <c r="VLF24" s="3"/>
      <c r="VLG24" s="3"/>
      <c r="VLH24" s="3"/>
      <c r="VLI24" s="3"/>
      <c r="VLJ24" s="3"/>
      <c r="VLK24" s="3"/>
      <c r="VLL24" s="3"/>
      <c r="VLM24" s="3"/>
      <c r="VLN24" s="3"/>
      <c r="VLO24" s="3"/>
      <c r="VLP24" s="3"/>
      <c r="VLQ24" s="3"/>
      <c r="VLR24" s="3"/>
      <c r="VLS24" s="3"/>
      <c r="VLT24" s="3"/>
      <c r="VLU24" s="3"/>
      <c r="VLV24" s="3"/>
      <c r="VLW24" s="3"/>
      <c r="VLX24" s="3"/>
      <c r="VLY24" s="3"/>
      <c r="VLZ24" s="3"/>
      <c r="VMA24" s="3"/>
      <c r="VMB24" s="3"/>
      <c r="VMC24" s="3"/>
      <c r="VMD24" s="3"/>
      <c r="VME24" s="3"/>
      <c r="VMF24" s="3"/>
      <c r="VMG24" s="3"/>
      <c r="VMH24" s="3"/>
      <c r="VMI24" s="3"/>
      <c r="VMJ24" s="3"/>
      <c r="VMK24" s="3"/>
      <c r="VML24" s="3"/>
      <c r="VMM24" s="3"/>
      <c r="VMN24" s="3"/>
      <c r="VMO24" s="3"/>
      <c r="VMP24" s="3"/>
      <c r="VMQ24" s="3"/>
      <c r="VMR24" s="3"/>
      <c r="VMS24" s="3"/>
      <c r="VMT24" s="3"/>
      <c r="VMU24" s="3"/>
      <c r="VMV24" s="3"/>
      <c r="VMW24" s="3"/>
      <c r="VMX24" s="3"/>
      <c r="VMY24" s="3"/>
      <c r="VMZ24" s="3"/>
      <c r="VNA24" s="3"/>
      <c r="VNB24" s="3"/>
      <c r="VNC24" s="3"/>
      <c r="VND24" s="3"/>
      <c r="VNE24" s="3"/>
      <c r="VNF24" s="3"/>
      <c r="VNG24" s="3"/>
      <c r="VNH24" s="3"/>
      <c r="VNI24" s="3"/>
      <c r="VNJ24" s="3"/>
      <c r="VNK24" s="3"/>
      <c r="VNL24" s="3"/>
      <c r="VNM24" s="3"/>
      <c r="VNN24" s="3"/>
      <c r="VNO24" s="3"/>
      <c r="VNP24" s="3"/>
      <c r="VNQ24" s="3"/>
      <c r="VNR24" s="3"/>
      <c r="VNS24" s="3"/>
      <c r="VNT24" s="3"/>
      <c r="VNU24" s="3"/>
      <c r="VNV24" s="3"/>
      <c r="VNW24" s="3"/>
      <c r="VNX24" s="3"/>
      <c r="VNY24" s="3"/>
      <c r="VNZ24" s="3"/>
      <c r="VOA24" s="3"/>
      <c r="VOB24" s="3"/>
      <c r="VOC24" s="3"/>
      <c r="VOD24" s="3"/>
      <c r="VOE24" s="3"/>
      <c r="VOF24" s="3"/>
      <c r="VOG24" s="3"/>
      <c r="VOH24" s="3"/>
      <c r="VOI24" s="3"/>
      <c r="VOJ24" s="3"/>
      <c r="VOK24" s="3"/>
      <c r="VOL24" s="3"/>
      <c r="VOM24" s="3"/>
      <c r="VON24" s="3"/>
      <c r="VOO24" s="3"/>
      <c r="VOP24" s="3"/>
      <c r="VOQ24" s="3"/>
      <c r="VOR24" s="3"/>
      <c r="VOS24" s="3"/>
      <c r="VOT24" s="3"/>
      <c r="VOU24" s="3"/>
      <c r="VOV24" s="3"/>
      <c r="VOW24" s="3"/>
      <c r="VOX24" s="3"/>
      <c r="VOY24" s="3"/>
      <c r="VOZ24" s="3"/>
      <c r="VPA24" s="3"/>
      <c r="VPB24" s="3"/>
      <c r="VPC24" s="3"/>
      <c r="VPD24" s="3"/>
      <c r="VPE24" s="3"/>
      <c r="VPF24" s="3"/>
      <c r="VPG24" s="3"/>
      <c r="VPH24" s="3"/>
      <c r="VPI24" s="3"/>
      <c r="VPJ24" s="3"/>
      <c r="VPK24" s="3"/>
      <c r="VPL24" s="3"/>
      <c r="VPM24" s="3"/>
      <c r="VPN24" s="3"/>
      <c r="VPO24" s="3"/>
      <c r="VPP24" s="3"/>
      <c r="VPQ24" s="3"/>
      <c r="VPR24" s="3"/>
      <c r="VPS24" s="3"/>
      <c r="VPT24" s="3"/>
      <c r="VPU24" s="3"/>
      <c r="VPV24" s="3"/>
      <c r="VPW24" s="3"/>
      <c r="VPX24" s="3"/>
      <c r="VPY24" s="3"/>
      <c r="VPZ24" s="3"/>
      <c r="VQA24" s="3"/>
      <c r="VQB24" s="3"/>
      <c r="VQC24" s="3"/>
      <c r="VQD24" s="3"/>
      <c r="VQE24" s="3"/>
      <c r="VQF24" s="3"/>
      <c r="VQG24" s="3"/>
      <c r="VQH24" s="3"/>
      <c r="VQI24" s="3"/>
      <c r="VQJ24" s="3"/>
      <c r="VQK24" s="3"/>
      <c r="VQL24" s="3"/>
      <c r="VQM24" s="3"/>
      <c r="VQN24" s="3"/>
      <c r="VQO24" s="3"/>
      <c r="VQP24" s="3"/>
      <c r="VQQ24" s="3"/>
      <c r="VQR24" s="3"/>
      <c r="VQS24" s="3"/>
      <c r="VQT24" s="3"/>
      <c r="VQU24" s="3"/>
      <c r="VQV24" s="3"/>
      <c r="VQW24" s="3"/>
      <c r="VQX24" s="3"/>
      <c r="VQY24" s="3"/>
      <c r="VQZ24" s="3"/>
      <c r="VRA24" s="3"/>
      <c r="VRB24" s="3"/>
      <c r="VRC24" s="3"/>
      <c r="VRD24" s="3"/>
      <c r="VRE24" s="3"/>
      <c r="VRF24" s="3"/>
      <c r="VRG24" s="3"/>
      <c r="VRH24" s="3"/>
      <c r="VRI24" s="3"/>
      <c r="VRJ24" s="3"/>
      <c r="VRK24" s="3"/>
      <c r="VRL24" s="3"/>
      <c r="VRM24" s="3"/>
      <c r="VRN24" s="3"/>
      <c r="VRO24" s="3"/>
      <c r="VRP24" s="3"/>
      <c r="VRQ24" s="3"/>
      <c r="VRR24" s="3"/>
      <c r="VRS24" s="3"/>
      <c r="VRT24" s="3"/>
      <c r="VRU24" s="3"/>
      <c r="VRV24" s="3"/>
      <c r="VRW24" s="3"/>
      <c r="VRX24" s="3"/>
      <c r="VRY24" s="3"/>
      <c r="VRZ24" s="3"/>
      <c r="VSA24" s="3"/>
      <c r="VSB24" s="3"/>
      <c r="VSC24" s="3"/>
      <c r="VSD24" s="3"/>
      <c r="VSE24" s="3"/>
      <c r="VSF24" s="3"/>
      <c r="VSG24" s="3"/>
      <c r="VSH24" s="3"/>
      <c r="VSI24" s="3"/>
      <c r="VSJ24" s="3"/>
      <c r="VSK24" s="3"/>
      <c r="VSL24" s="3"/>
      <c r="VSM24" s="3"/>
      <c r="VSN24" s="3"/>
      <c r="VSO24" s="3"/>
      <c r="VSP24" s="3"/>
      <c r="VSQ24" s="3"/>
      <c r="VSR24" s="3"/>
      <c r="VSS24" s="3"/>
      <c r="VST24" s="3"/>
      <c r="VSU24" s="3"/>
      <c r="VSV24" s="3"/>
      <c r="VSW24" s="3"/>
      <c r="VSX24" s="3"/>
      <c r="VSY24" s="3"/>
      <c r="VSZ24" s="3"/>
      <c r="VTA24" s="3"/>
      <c r="VTB24" s="3"/>
      <c r="VTC24" s="3"/>
      <c r="VTD24" s="3"/>
      <c r="VTE24" s="3"/>
      <c r="VTF24" s="3"/>
      <c r="VTG24" s="3"/>
      <c r="VTH24" s="3"/>
      <c r="VTI24" s="3"/>
      <c r="VTJ24" s="3"/>
      <c r="VTK24" s="3"/>
      <c r="VTL24" s="3"/>
      <c r="VTM24" s="3"/>
      <c r="VTN24" s="3"/>
      <c r="VTO24" s="3"/>
      <c r="VTP24" s="3"/>
      <c r="VTQ24" s="3"/>
      <c r="VTR24" s="3"/>
      <c r="VTS24" s="3"/>
      <c r="VTT24" s="3"/>
      <c r="VTU24" s="3"/>
      <c r="VTV24" s="3"/>
      <c r="VTW24" s="3"/>
      <c r="VTX24" s="3"/>
      <c r="VTY24" s="3"/>
      <c r="VTZ24" s="3"/>
      <c r="VUA24" s="3"/>
      <c r="VUB24" s="3"/>
      <c r="VUC24" s="3"/>
      <c r="VUD24" s="3"/>
      <c r="VUE24" s="3"/>
      <c r="VUF24" s="3"/>
      <c r="VUG24" s="3"/>
      <c r="VUH24" s="3"/>
      <c r="VUI24" s="3"/>
      <c r="VUJ24" s="3"/>
      <c r="VUK24" s="3"/>
      <c r="VUL24" s="3"/>
      <c r="VUM24" s="3"/>
      <c r="VUN24" s="3"/>
      <c r="VUO24" s="3"/>
      <c r="VUP24" s="3"/>
      <c r="VUQ24" s="3"/>
      <c r="VUR24" s="3"/>
      <c r="VUS24" s="3"/>
      <c r="VUT24" s="3"/>
      <c r="VUU24" s="3"/>
      <c r="VUV24" s="3"/>
      <c r="VUW24" s="3"/>
      <c r="VUX24" s="3"/>
      <c r="VUY24" s="3"/>
      <c r="VUZ24" s="3"/>
      <c r="VVA24" s="3"/>
      <c r="VVB24" s="3"/>
      <c r="VVC24" s="3"/>
      <c r="VVD24" s="3"/>
      <c r="VVE24" s="3"/>
      <c r="VVF24" s="3"/>
      <c r="VVG24" s="3"/>
      <c r="VVH24" s="3"/>
      <c r="VVI24" s="3"/>
      <c r="VVJ24" s="3"/>
      <c r="VVK24" s="3"/>
      <c r="VVL24" s="3"/>
      <c r="VVM24" s="3"/>
      <c r="VVN24" s="3"/>
      <c r="VVO24" s="3"/>
      <c r="VVP24" s="3"/>
      <c r="VVQ24" s="3"/>
      <c r="VVR24" s="3"/>
      <c r="VVS24" s="3"/>
      <c r="VVT24" s="3"/>
      <c r="VVU24" s="3"/>
      <c r="VVV24" s="3"/>
      <c r="VVW24" s="3"/>
      <c r="VVX24" s="3"/>
      <c r="VVY24" s="3"/>
      <c r="VVZ24" s="3"/>
      <c r="VWA24" s="3"/>
      <c r="VWB24" s="3"/>
      <c r="VWC24" s="3"/>
      <c r="VWD24" s="3"/>
      <c r="VWE24" s="3"/>
      <c r="VWF24" s="3"/>
      <c r="VWG24" s="3"/>
      <c r="VWH24" s="3"/>
      <c r="VWI24" s="3"/>
      <c r="VWJ24" s="3"/>
      <c r="VWK24" s="3"/>
      <c r="VWL24" s="3"/>
      <c r="VWM24" s="3"/>
      <c r="VWN24" s="3"/>
      <c r="VWO24" s="3"/>
      <c r="VWP24" s="3"/>
      <c r="VWQ24" s="3"/>
      <c r="VWR24" s="3"/>
      <c r="VWS24" s="3"/>
      <c r="VWT24" s="3"/>
      <c r="VWU24" s="3"/>
      <c r="VWV24" s="3"/>
      <c r="VWW24" s="3"/>
      <c r="VWX24" s="3"/>
      <c r="VWY24" s="3"/>
      <c r="VWZ24" s="3"/>
      <c r="VXA24" s="3"/>
      <c r="VXB24" s="3"/>
      <c r="VXC24" s="3"/>
      <c r="VXD24" s="3"/>
      <c r="VXE24" s="3"/>
      <c r="VXF24" s="3"/>
      <c r="VXG24" s="3"/>
      <c r="VXH24" s="3"/>
      <c r="VXI24" s="3"/>
      <c r="VXJ24" s="3"/>
      <c r="VXK24" s="3"/>
      <c r="VXL24" s="3"/>
      <c r="VXM24" s="3"/>
      <c r="VXN24" s="3"/>
      <c r="VXO24" s="3"/>
      <c r="VXP24" s="3"/>
      <c r="VXQ24" s="3"/>
      <c r="VXR24" s="3"/>
      <c r="VXS24" s="3"/>
      <c r="VXT24" s="3"/>
      <c r="VXU24" s="3"/>
      <c r="VXV24" s="3"/>
      <c r="VXW24" s="3"/>
      <c r="VXX24" s="3"/>
      <c r="VXY24" s="3"/>
      <c r="VXZ24" s="3"/>
      <c r="VYA24" s="3"/>
      <c r="VYB24" s="3"/>
      <c r="VYC24" s="3"/>
      <c r="VYD24" s="3"/>
      <c r="VYE24" s="3"/>
      <c r="VYF24" s="3"/>
      <c r="VYG24" s="3"/>
      <c r="VYH24" s="3"/>
      <c r="VYI24" s="3"/>
      <c r="VYJ24" s="3"/>
      <c r="VYK24" s="3"/>
      <c r="VYL24" s="3"/>
      <c r="VYM24" s="3"/>
      <c r="VYN24" s="3"/>
      <c r="VYO24" s="3"/>
      <c r="VYP24" s="3"/>
      <c r="VYQ24" s="3"/>
      <c r="VYR24" s="3"/>
      <c r="VYS24" s="3"/>
      <c r="VYT24" s="3"/>
      <c r="VYU24" s="3"/>
      <c r="VYV24" s="3"/>
      <c r="VYW24" s="3"/>
      <c r="VYX24" s="3"/>
      <c r="VYY24" s="3"/>
      <c r="VYZ24" s="3"/>
      <c r="VZA24" s="3"/>
      <c r="VZB24" s="3"/>
      <c r="VZC24" s="3"/>
      <c r="VZD24" s="3"/>
      <c r="VZE24" s="3"/>
      <c r="VZF24" s="3"/>
      <c r="VZG24" s="3"/>
      <c r="VZH24" s="3"/>
      <c r="VZI24" s="3"/>
      <c r="VZJ24" s="3"/>
      <c r="VZK24" s="3"/>
      <c r="VZL24" s="3"/>
      <c r="VZM24" s="3"/>
      <c r="VZN24" s="3"/>
      <c r="VZO24" s="3"/>
      <c r="VZP24" s="3"/>
      <c r="VZQ24" s="3"/>
      <c r="VZR24" s="3"/>
      <c r="VZS24" s="3"/>
      <c r="VZT24" s="3"/>
      <c r="VZU24" s="3"/>
      <c r="VZV24" s="3"/>
      <c r="VZW24" s="3"/>
      <c r="VZX24" s="3"/>
      <c r="VZY24" s="3"/>
      <c r="VZZ24" s="3"/>
      <c r="WAA24" s="3"/>
      <c r="WAB24" s="3"/>
      <c r="WAC24" s="3"/>
      <c r="WAD24" s="3"/>
      <c r="WAE24" s="3"/>
      <c r="WAF24" s="3"/>
      <c r="WAG24" s="3"/>
      <c r="WAH24" s="3"/>
      <c r="WAI24" s="3"/>
      <c r="WAJ24" s="3"/>
      <c r="WAK24" s="3"/>
      <c r="WAL24" s="3"/>
      <c r="WAM24" s="3"/>
      <c r="WAN24" s="3"/>
      <c r="WAO24" s="3"/>
      <c r="WAP24" s="3"/>
      <c r="WAQ24" s="3"/>
      <c r="WAR24" s="3"/>
      <c r="WAS24" s="3"/>
      <c r="WAT24" s="3"/>
      <c r="WAU24" s="3"/>
      <c r="WAV24" s="3"/>
      <c r="WAW24" s="3"/>
      <c r="WAX24" s="3"/>
      <c r="WAY24" s="3"/>
      <c r="WAZ24" s="3"/>
      <c r="WBA24" s="3"/>
      <c r="WBB24" s="3"/>
      <c r="WBC24" s="3"/>
      <c r="WBD24" s="3"/>
      <c r="WBE24" s="3"/>
      <c r="WBF24" s="3"/>
      <c r="WBG24" s="3"/>
      <c r="WBH24" s="3"/>
      <c r="WBI24" s="3"/>
      <c r="WBJ24" s="3"/>
      <c r="WBK24" s="3"/>
      <c r="WBL24" s="3"/>
      <c r="WBM24" s="3"/>
      <c r="WBN24" s="3"/>
      <c r="WBO24" s="3"/>
      <c r="WBP24" s="3"/>
      <c r="WBQ24" s="3"/>
      <c r="WBR24" s="3"/>
      <c r="WBS24" s="3"/>
      <c r="WBT24" s="3"/>
      <c r="WBU24" s="3"/>
      <c r="WBV24" s="3"/>
      <c r="WBW24" s="3"/>
      <c r="WBX24" s="3"/>
      <c r="WBY24" s="3"/>
      <c r="WBZ24" s="3"/>
      <c r="WCA24" s="3"/>
      <c r="WCB24" s="3"/>
      <c r="WCC24" s="3"/>
      <c r="WCD24" s="3"/>
      <c r="WCE24" s="3"/>
      <c r="WCF24" s="3"/>
      <c r="WCG24" s="3"/>
      <c r="WCH24" s="3"/>
      <c r="WCI24" s="3"/>
      <c r="WCJ24" s="3"/>
      <c r="WCK24" s="3"/>
      <c r="WCL24" s="3"/>
      <c r="WCM24" s="3"/>
      <c r="WCN24" s="3"/>
      <c r="WCO24" s="3"/>
      <c r="WCP24" s="3"/>
      <c r="WCQ24" s="3"/>
      <c r="WCR24" s="3"/>
      <c r="WCS24" s="3"/>
      <c r="WCT24" s="3"/>
      <c r="WCU24" s="3"/>
      <c r="WCV24" s="3"/>
      <c r="WCW24" s="3"/>
      <c r="WCX24" s="3"/>
      <c r="WCY24" s="3"/>
      <c r="WCZ24" s="3"/>
      <c r="WDA24" s="3"/>
      <c r="WDB24" s="3"/>
      <c r="WDC24" s="3"/>
      <c r="WDD24" s="3"/>
      <c r="WDE24" s="3"/>
      <c r="WDF24" s="3"/>
      <c r="WDG24" s="3"/>
      <c r="WDH24" s="3"/>
      <c r="WDI24" s="3"/>
      <c r="WDJ24" s="3"/>
      <c r="WDK24" s="3"/>
      <c r="WDL24" s="3"/>
      <c r="WDM24" s="3"/>
      <c r="WDN24" s="3"/>
      <c r="WDO24" s="3"/>
      <c r="WDP24" s="3"/>
      <c r="WDQ24" s="3"/>
      <c r="WDR24" s="3"/>
      <c r="WDS24" s="3"/>
      <c r="WDT24" s="3"/>
      <c r="WDU24" s="3"/>
      <c r="WDV24" s="3"/>
      <c r="WDW24" s="3"/>
      <c r="WDX24" s="3"/>
      <c r="WDY24" s="3"/>
      <c r="WDZ24" s="3"/>
      <c r="WEA24" s="3"/>
      <c r="WEB24" s="3"/>
      <c r="WEC24" s="3"/>
      <c r="WED24" s="3"/>
      <c r="WEE24" s="3"/>
      <c r="WEF24" s="3"/>
      <c r="WEG24" s="3"/>
      <c r="WEH24" s="3"/>
      <c r="WEI24" s="3"/>
      <c r="WEJ24" s="3"/>
      <c r="WEK24" s="3"/>
      <c r="WEL24" s="3"/>
      <c r="WEM24" s="3"/>
      <c r="WEN24" s="3"/>
      <c r="WEO24" s="3"/>
      <c r="WEP24" s="3"/>
      <c r="WEQ24" s="3"/>
      <c r="WER24" s="3"/>
      <c r="WES24" s="3"/>
      <c r="WET24" s="3"/>
      <c r="WEU24" s="3"/>
      <c r="WEV24" s="3"/>
      <c r="WEW24" s="3"/>
      <c r="WEX24" s="3"/>
      <c r="WEY24" s="3"/>
      <c r="WEZ24" s="3"/>
      <c r="WFA24" s="3"/>
      <c r="WFB24" s="3"/>
      <c r="WFC24" s="3"/>
      <c r="WFD24" s="3"/>
      <c r="WFE24" s="3"/>
      <c r="WFF24" s="3"/>
      <c r="WFG24" s="3"/>
      <c r="WFH24" s="3"/>
      <c r="WFI24" s="3"/>
      <c r="WFJ24" s="3"/>
      <c r="WFK24" s="3"/>
      <c r="WFL24" s="3"/>
      <c r="WFM24" s="3"/>
      <c r="WFN24" s="3"/>
      <c r="WFO24" s="3"/>
      <c r="WFP24" s="3"/>
      <c r="WFQ24" s="3"/>
      <c r="WFR24" s="3"/>
      <c r="WFS24" s="3"/>
      <c r="WFT24" s="3"/>
      <c r="WFU24" s="3"/>
      <c r="WFV24" s="3"/>
      <c r="WFW24" s="3"/>
      <c r="WFX24" s="3"/>
      <c r="WFY24" s="3"/>
      <c r="WFZ24" s="3"/>
      <c r="WGA24" s="3"/>
      <c r="WGB24" s="3"/>
      <c r="WGC24" s="3"/>
      <c r="WGD24" s="3"/>
      <c r="WGE24" s="3"/>
      <c r="WGF24" s="3"/>
      <c r="WGG24" s="3"/>
      <c r="WGH24" s="3"/>
      <c r="WGI24" s="3"/>
      <c r="WGJ24" s="3"/>
      <c r="WGK24" s="3"/>
      <c r="WGL24" s="3"/>
      <c r="WGM24" s="3"/>
      <c r="WGN24" s="3"/>
      <c r="WGO24" s="3"/>
      <c r="WGP24" s="3"/>
      <c r="WGQ24" s="3"/>
      <c r="WGR24" s="3"/>
      <c r="WGS24" s="3"/>
      <c r="WGT24" s="3"/>
      <c r="WGU24" s="3"/>
      <c r="WGV24" s="3"/>
      <c r="WGW24" s="3"/>
      <c r="WGX24" s="3"/>
      <c r="WGY24" s="3"/>
      <c r="WGZ24" s="3"/>
      <c r="WHA24" s="3"/>
      <c r="WHB24" s="3"/>
      <c r="WHC24" s="3"/>
      <c r="WHD24" s="3"/>
      <c r="WHE24" s="3"/>
      <c r="WHF24" s="3"/>
      <c r="WHG24" s="3"/>
      <c r="WHH24" s="3"/>
      <c r="WHI24" s="3"/>
      <c r="WHJ24" s="3"/>
      <c r="WHK24" s="3"/>
      <c r="WHL24" s="3"/>
      <c r="WHM24" s="3"/>
      <c r="WHN24" s="3"/>
      <c r="WHO24" s="3"/>
      <c r="WHP24" s="3"/>
      <c r="WHQ24" s="3"/>
      <c r="WHR24" s="3"/>
      <c r="WHS24" s="3"/>
      <c r="WHT24" s="3"/>
      <c r="WHU24" s="3"/>
      <c r="WHV24" s="3"/>
      <c r="WHW24" s="3"/>
      <c r="WHX24" s="3"/>
      <c r="WHY24" s="3"/>
      <c r="WHZ24" s="3"/>
      <c r="WIA24" s="3"/>
      <c r="WIB24" s="3"/>
      <c r="WIC24" s="3"/>
      <c r="WID24" s="3"/>
      <c r="WIE24" s="3"/>
      <c r="WIF24" s="3"/>
      <c r="WIG24" s="3"/>
      <c r="WIH24" s="3"/>
      <c r="WII24" s="3"/>
      <c r="WIJ24" s="3"/>
      <c r="WIK24" s="3"/>
      <c r="WIL24" s="3"/>
      <c r="WIM24" s="3"/>
      <c r="WIN24" s="3"/>
      <c r="WIO24" s="3"/>
      <c r="WIP24" s="3"/>
      <c r="WIQ24" s="3"/>
      <c r="WIR24" s="3"/>
      <c r="WIS24" s="3"/>
      <c r="WIT24" s="3"/>
      <c r="WIU24" s="3"/>
      <c r="WIV24" s="3"/>
      <c r="WIW24" s="3"/>
      <c r="WIX24" s="3"/>
      <c r="WIY24" s="3"/>
      <c r="WIZ24" s="3"/>
      <c r="WJA24" s="3"/>
      <c r="WJB24" s="3"/>
      <c r="WJC24" s="3"/>
      <c r="WJD24" s="3"/>
      <c r="WJE24" s="3"/>
      <c r="WJF24" s="3"/>
      <c r="WJG24" s="3"/>
      <c r="WJH24" s="3"/>
      <c r="WJI24" s="3"/>
      <c r="WJJ24" s="3"/>
      <c r="WJK24" s="3"/>
      <c r="WJL24" s="3"/>
      <c r="WJM24" s="3"/>
      <c r="WJN24" s="3"/>
      <c r="WJO24" s="3"/>
      <c r="WJP24" s="3"/>
      <c r="WJQ24" s="3"/>
      <c r="WJR24" s="3"/>
      <c r="WJS24" s="3"/>
      <c r="WJT24" s="3"/>
      <c r="WJU24" s="3"/>
      <c r="WJV24" s="3"/>
      <c r="WJW24" s="3"/>
      <c r="WJX24" s="3"/>
      <c r="WJY24" s="3"/>
      <c r="WJZ24" s="3"/>
      <c r="WKA24" s="3"/>
      <c r="WKB24" s="3"/>
      <c r="WKC24" s="3"/>
      <c r="WKD24" s="3"/>
      <c r="WKE24" s="3"/>
      <c r="WKF24" s="3"/>
      <c r="WKG24" s="3"/>
      <c r="WKH24" s="3"/>
      <c r="WKI24" s="3"/>
      <c r="WKJ24" s="3"/>
      <c r="WKK24" s="3"/>
      <c r="WKL24" s="3"/>
      <c r="WKM24" s="3"/>
      <c r="WKN24" s="3"/>
      <c r="WKO24" s="3"/>
      <c r="WKP24" s="3"/>
      <c r="WKQ24" s="3"/>
      <c r="WKR24" s="3"/>
      <c r="WKS24" s="3"/>
      <c r="WKT24" s="3"/>
      <c r="WKU24" s="3"/>
      <c r="WKV24" s="3"/>
      <c r="WKW24" s="3"/>
      <c r="WKX24" s="3"/>
      <c r="WKY24" s="3"/>
      <c r="WKZ24" s="3"/>
      <c r="WLA24" s="3"/>
      <c r="WLB24" s="3"/>
      <c r="WLC24" s="3"/>
      <c r="WLD24" s="3"/>
      <c r="WLE24" s="3"/>
      <c r="WLF24" s="3"/>
      <c r="WLG24" s="3"/>
      <c r="WLH24" s="3"/>
      <c r="WLI24" s="3"/>
      <c r="WLJ24" s="3"/>
      <c r="WLK24" s="3"/>
      <c r="WLL24" s="3"/>
      <c r="WLM24" s="3"/>
      <c r="WLN24" s="3"/>
      <c r="WLO24" s="3"/>
      <c r="WLP24" s="3"/>
      <c r="WLQ24" s="3"/>
      <c r="WLR24" s="3"/>
      <c r="WLS24" s="3"/>
      <c r="WLT24" s="3"/>
      <c r="WLU24" s="3"/>
      <c r="WLV24" s="3"/>
      <c r="WLW24" s="3"/>
      <c r="WLX24" s="3"/>
      <c r="WLY24" s="3"/>
      <c r="WLZ24" s="3"/>
      <c r="WMA24" s="3"/>
      <c r="WMB24" s="3"/>
      <c r="WMC24" s="3"/>
      <c r="WMD24" s="3"/>
      <c r="WME24" s="3"/>
      <c r="WMF24" s="3"/>
      <c r="WMG24" s="3"/>
      <c r="WMH24" s="3"/>
      <c r="WMI24" s="3"/>
      <c r="WMJ24" s="3"/>
      <c r="WMK24" s="3"/>
      <c r="WML24" s="3"/>
      <c r="WMM24" s="3"/>
      <c r="WMN24" s="3"/>
      <c r="WMO24" s="3"/>
      <c r="WMP24" s="3"/>
      <c r="WMQ24" s="3"/>
      <c r="WMR24" s="3"/>
      <c r="WMS24" s="3"/>
      <c r="WMT24" s="3"/>
      <c r="WMU24" s="3"/>
      <c r="WMV24" s="3"/>
      <c r="WMW24" s="3"/>
      <c r="WMX24" s="3"/>
      <c r="WMY24" s="3"/>
      <c r="WMZ24" s="3"/>
      <c r="WNA24" s="3"/>
      <c r="WNB24" s="3"/>
      <c r="WNC24" s="3"/>
      <c r="WND24" s="3"/>
      <c r="WNE24" s="3"/>
      <c r="WNF24" s="3"/>
      <c r="WNG24" s="3"/>
      <c r="WNH24" s="3"/>
      <c r="WNI24" s="3"/>
      <c r="WNJ24" s="3"/>
      <c r="WNK24" s="3"/>
      <c r="WNL24" s="3"/>
      <c r="WNM24" s="3"/>
      <c r="WNN24" s="3"/>
      <c r="WNO24" s="3"/>
      <c r="WNP24" s="3"/>
      <c r="WNQ24" s="3"/>
      <c r="WNR24" s="3"/>
      <c r="WNS24" s="3"/>
      <c r="WNT24" s="3"/>
      <c r="WNU24" s="3"/>
      <c r="WNV24" s="3"/>
      <c r="WNW24" s="3"/>
      <c r="WNX24" s="3"/>
      <c r="WNY24" s="3"/>
      <c r="WNZ24" s="3"/>
      <c r="WOA24" s="3"/>
      <c r="WOB24" s="3"/>
      <c r="WOC24" s="3"/>
      <c r="WOD24" s="3"/>
      <c r="WOE24" s="3"/>
      <c r="WOF24" s="3"/>
      <c r="WOG24" s="3"/>
      <c r="WOH24" s="3"/>
      <c r="WOI24" s="3"/>
      <c r="WOJ24" s="3"/>
      <c r="WOK24" s="3"/>
      <c r="WOL24" s="3"/>
      <c r="WOM24" s="3"/>
      <c r="WON24" s="3"/>
      <c r="WOO24" s="3"/>
      <c r="WOP24" s="3"/>
      <c r="WOQ24" s="3"/>
      <c r="WOR24" s="3"/>
      <c r="WOS24" s="3"/>
      <c r="WOT24" s="3"/>
      <c r="WOU24" s="3"/>
      <c r="WOV24" s="3"/>
      <c r="WOW24" s="3"/>
      <c r="WOX24" s="3"/>
      <c r="WOY24" s="3"/>
      <c r="WOZ24" s="3"/>
      <c r="WPA24" s="3"/>
      <c r="WPB24" s="3"/>
      <c r="WPC24" s="3"/>
      <c r="WPD24" s="3"/>
      <c r="WPE24" s="3"/>
      <c r="WPF24" s="3"/>
      <c r="WPG24" s="3"/>
      <c r="WPH24" s="3"/>
      <c r="WPI24" s="3"/>
      <c r="WPJ24" s="3"/>
      <c r="WPK24" s="3"/>
      <c r="WPL24" s="3"/>
      <c r="WPM24" s="3"/>
      <c r="WPN24" s="3"/>
      <c r="WPO24" s="3"/>
      <c r="WPP24" s="3"/>
      <c r="WPQ24" s="3"/>
      <c r="WPR24" s="3"/>
      <c r="WPS24" s="3"/>
      <c r="WPT24" s="3"/>
      <c r="WPU24" s="3"/>
      <c r="WPV24" s="3"/>
      <c r="WPW24" s="3"/>
      <c r="WPX24" s="3"/>
      <c r="WPY24" s="3"/>
      <c r="WPZ24" s="3"/>
      <c r="WQA24" s="3"/>
      <c r="WQB24" s="3"/>
      <c r="WQC24" s="3"/>
      <c r="WQD24" s="3"/>
      <c r="WQE24" s="3"/>
      <c r="WQF24" s="3"/>
      <c r="WQG24" s="3"/>
      <c r="WQH24" s="3"/>
      <c r="WQI24" s="3"/>
      <c r="WQJ24" s="3"/>
      <c r="WQK24" s="3"/>
      <c r="WQL24" s="3"/>
      <c r="WQM24" s="3"/>
      <c r="WQN24" s="3"/>
      <c r="WQO24" s="3"/>
      <c r="WQP24" s="3"/>
      <c r="WQQ24" s="3"/>
      <c r="WQR24" s="3"/>
      <c r="WQS24" s="3"/>
      <c r="WQT24" s="3"/>
      <c r="WQU24" s="3"/>
      <c r="WQV24" s="3"/>
      <c r="WQW24" s="3"/>
      <c r="WQX24" s="3"/>
      <c r="WQY24" s="3"/>
      <c r="WQZ24" s="3"/>
      <c r="WRA24" s="3"/>
      <c r="WRB24" s="3"/>
      <c r="WRC24" s="3"/>
      <c r="WRD24" s="3"/>
      <c r="WRE24" s="3"/>
      <c r="WRF24" s="3"/>
      <c r="WRG24" s="3"/>
      <c r="WRH24" s="3"/>
      <c r="WRI24" s="3"/>
      <c r="WRJ24" s="3"/>
      <c r="WRK24" s="3"/>
      <c r="WRL24" s="3"/>
      <c r="WRM24" s="3"/>
      <c r="WRN24" s="3"/>
      <c r="WRO24" s="3"/>
      <c r="WRP24" s="3"/>
      <c r="WRQ24" s="3"/>
      <c r="WRR24" s="3"/>
      <c r="WRS24" s="3"/>
      <c r="WRT24" s="3"/>
      <c r="WRU24" s="3"/>
      <c r="WRV24" s="3"/>
      <c r="WRW24" s="3"/>
      <c r="WRX24" s="3"/>
      <c r="WRY24" s="3"/>
      <c r="WRZ24" s="3"/>
      <c r="WSA24" s="3"/>
      <c r="WSB24" s="3"/>
      <c r="WSC24" s="3"/>
      <c r="WSD24" s="3"/>
      <c r="WSE24" s="3"/>
      <c r="WSF24" s="3"/>
      <c r="WSG24" s="3"/>
      <c r="WSH24" s="3"/>
      <c r="WSI24" s="3"/>
      <c r="WSJ24" s="3"/>
      <c r="WSK24" s="3"/>
      <c r="WSL24" s="3"/>
      <c r="WSM24" s="3"/>
      <c r="WSN24" s="3"/>
      <c r="WSO24" s="3"/>
      <c r="WSP24" s="3"/>
      <c r="WSQ24" s="3"/>
      <c r="WSR24" s="3"/>
      <c r="WSS24" s="3"/>
      <c r="WST24" s="3"/>
      <c r="WSU24" s="3"/>
      <c r="WSV24" s="3"/>
      <c r="WSW24" s="3"/>
      <c r="WSX24" s="3"/>
      <c r="WSY24" s="3"/>
      <c r="WSZ24" s="3"/>
      <c r="WTA24" s="3"/>
      <c r="WTB24" s="3"/>
      <c r="WTC24" s="3"/>
      <c r="WTD24" s="3"/>
      <c r="WTE24" s="3"/>
      <c r="WTF24" s="3"/>
      <c r="WTG24" s="3"/>
      <c r="WTH24" s="3"/>
      <c r="WTI24" s="3"/>
      <c r="WTJ24" s="3"/>
      <c r="WTK24" s="3"/>
      <c r="WTL24" s="3"/>
      <c r="WTM24" s="3"/>
      <c r="WTN24" s="3"/>
      <c r="WTO24" s="3"/>
      <c r="WTP24" s="3"/>
      <c r="WTQ24" s="3"/>
      <c r="WTR24" s="3"/>
      <c r="WTS24" s="3"/>
      <c r="WTT24" s="3"/>
      <c r="WTU24" s="3"/>
      <c r="WTV24" s="3"/>
      <c r="WTW24" s="3"/>
      <c r="WTX24" s="3"/>
      <c r="WTY24" s="3"/>
      <c r="WTZ24" s="3"/>
      <c r="WUA24" s="3"/>
      <c r="WUB24" s="3"/>
      <c r="WUC24" s="3"/>
      <c r="WUD24" s="3"/>
      <c r="WUE24" s="3"/>
      <c r="WUF24" s="3"/>
      <c r="WUG24" s="3"/>
      <c r="WUH24" s="3"/>
      <c r="WUI24" s="3"/>
      <c r="WUJ24" s="3"/>
      <c r="WUK24" s="3"/>
      <c r="WUL24" s="3"/>
      <c r="WUM24" s="3"/>
      <c r="WUN24" s="3"/>
      <c r="WUO24" s="3"/>
      <c r="WUP24" s="3"/>
      <c r="WUQ24" s="3"/>
      <c r="WUR24" s="3"/>
      <c r="WUS24" s="3"/>
      <c r="WUT24" s="3"/>
      <c r="WUU24" s="3"/>
      <c r="WUV24" s="3"/>
      <c r="WUW24" s="3"/>
      <c r="WUX24" s="3"/>
      <c r="WUY24" s="3"/>
      <c r="WUZ24" s="3"/>
      <c r="WVA24" s="3"/>
      <c r="WVB24" s="3"/>
      <c r="WVC24" s="3"/>
      <c r="WVD24" s="3"/>
      <c r="WVE24" s="3"/>
      <c r="WVF24" s="3"/>
      <c r="WVG24" s="3"/>
      <c r="WVH24" s="3"/>
      <c r="WVI24" s="3"/>
      <c r="WVJ24" s="3"/>
      <c r="WVK24" s="3"/>
      <c r="WVL24" s="3"/>
      <c r="WVM24" s="3"/>
      <c r="WVN24" s="3"/>
      <c r="WVO24" s="3"/>
      <c r="WVP24" s="3"/>
      <c r="WVQ24" s="3"/>
      <c r="WVR24" s="3"/>
      <c r="WVS24" s="3"/>
      <c r="WVT24" s="3"/>
      <c r="WVU24" s="3"/>
      <c r="WVV24" s="3"/>
      <c r="WVW24" s="3"/>
      <c r="WVX24" s="3"/>
      <c r="WVY24" s="3"/>
      <c r="WVZ24" s="3"/>
      <c r="WWA24" s="3"/>
      <c r="WWB24" s="3"/>
      <c r="WWC24" s="3"/>
      <c r="WWD24" s="3"/>
      <c r="WWE24" s="3"/>
      <c r="WWF24" s="3"/>
      <c r="WWG24" s="3"/>
      <c r="WWH24" s="3"/>
      <c r="WWI24" s="3"/>
      <c r="WWJ24" s="3"/>
      <c r="WWK24" s="3"/>
      <c r="WWL24" s="3"/>
      <c r="WWM24" s="3"/>
      <c r="WWN24" s="3"/>
      <c r="WWO24" s="3"/>
      <c r="WWP24" s="3"/>
      <c r="WWQ24" s="3"/>
      <c r="WWR24" s="3"/>
      <c r="WWS24" s="3"/>
      <c r="WWT24" s="3"/>
      <c r="WWU24" s="3"/>
      <c r="WWV24" s="3"/>
      <c r="WWW24" s="3"/>
      <c r="WWX24" s="3"/>
      <c r="WWY24" s="3"/>
      <c r="WWZ24" s="3"/>
      <c r="WXA24" s="3"/>
      <c r="WXB24" s="3"/>
      <c r="WXC24" s="3"/>
      <c r="WXD24" s="3"/>
      <c r="WXE24" s="3"/>
      <c r="WXF24" s="3"/>
      <c r="WXG24" s="3"/>
      <c r="WXH24" s="3"/>
      <c r="WXI24" s="3"/>
      <c r="WXJ24" s="3"/>
      <c r="WXK24" s="3"/>
      <c r="WXL24" s="3"/>
      <c r="WXM24" s="3"/>
      <c r="WXN24" s="3"/>
      <c r="WXO24" s="3"/>
      <c r="WXP24" s="3"/>
      <c r="WXQ24" s="3"/>
      <c r="WXR24" s="3"/>
      <c r="WXS24" s="3"/>
      <c r="WXT24" s="3"/>
      <c r="WXU24" s="3"/>
      <c r="WXV24" s="3"/>
      <c r="WXW24" s="3"/>
      <c r="WXX24" s="3"/>
      <c r="WXY24" s="3"/>
      <c r="WXZ24" s="3"/>
      <c r="WYA24" s="3"/>
      <c r="WYB24" s="3"/>
      <c r="WYC24" s="3"/>
      <c r="WYD24" s="3"/>
      <c r="WYE24" s="3"/>
      <c r="WYF24" s="3"/>
      <c r="WYG24" s="3"/>
      <c r="WYH24" s="3"/>
      <c r="WYI24" s="3"/>
      <c r="WYJ24" s="3"/>
      <c r="WYK24" s="3"/>
      <c r="WYL24" s="3"/>
      <c r="WYM24" s="3"/>
      <c r="WYN24" s="3"/>
      <c r="WYO24" s="3"/>
      <c r="WYP24" s="3"/>
      <c r="WYQ24" s="3"/>
      <c r="WYR24" s="3"/>
      <c r="WYS24" s="3"/>
      <c r="WYT24" s="3"/>
      <c r="WYU24" s="3"/>
      <c r="WYV24" s="3"/>
      <c r="WYW24" s="3"/>
      <c r="WYX24" s="3"/>
      <c r="WYY24" s="3"/>
      <c r="WYZ24" s="3"/>
      <c r="WZA24" s="3"/>
      <c r="WZB24" s="3"/>
      <c r="WZC24" s="3"/>
      <c r="WZD24" s="3"/>
      <c r="WZE24" s="3"/>
      <c r="WZF24" s="3"/>
      <c r="WZG24" s="3"/>
      <c r="WZH24" s="3"/>
      <c r="WZI24" s="3"/>
      <c r="WZJ24" s="3"/>
      <c r="WZK24" s="3"/>
      <c r="WZL24" s="3"/>
      <c r="WZM24" s="3"/>
      <c r="WZN24" s="3"/>
      <c r="WZO24" s="3"/>
      <c r="WZP24" s="3"/>
      <c r="WZQ24" s="3"/>
      <c r="WZR24" s="3"/>
      <c r="WZS24" s="3"/>
      <c r="WZT24" s="3"/>
      <c r="WZU24" s="3"/>
      <c r="WZV24" s="3"/>
      <c r="WZW24" s="3"/>
      <c r="WZX24" s="3"/>
      <c r="WZY24" s="3"/>
      <c r="WZZ24" s="3"/>
      <c r="XAA24" s="3"/>
      <c r="XAB24" s="3"/>
      <c r="XAC24" s="3"/>
      <c r="XAD24" s="3"/>
      <c r="XAE24" s="3"/>
      <c r="XAF24" s="3"/>
      <c r="XAG24" s="3"/>
      <c r="XAH24" s="3"/>
      <c r="XAI24" s="3"/>
      <c r="XAJ24" s="3"/>
      <c r="XAK24" s="3"/>
      <c r="XAL24" s="3"/>
      <c r="XAM24" s="3"/>
      <c r="XAN24" s="3"/>
      <c r="XAO24" s="3"/>
      <c r="XAP24" s="3"/>
      <c r="XAQ24" s="3"/>
      <c r="XAR24" s="3"/>
      <c r="XAS24" s="3"/>
      <c r="XAT24" s="3"/>
      <c r="XAU24" s="3"/>
      <c r="XAV24" s="3"/>
      <c r="XAW24" s="3"/>
      <c r="XAX24" s="3"/>
      <c r="XAY24" s="3"/>
      <c r="XAZ24" s="3"/>
      <c r="XBA24" s="3"/>
      <c r="XBB24" s="3"/>
      <c r="XBC24" s="3"/>
      <c r="XBD24" s="3"/>
      <c r="XBE24" s="3"/>
      <c r="XBF24" s="3"/>
      <c r="XBG24" s="3"/>
      <c r="XBH24" s="3"/>
      <c r="XBI24" s="3"/>
      <c r="XBJ24" s="3"/>
      <c r="XBK24" s="3"/>
      <c r="XBL24" s="3"/>
      <c r="XBM24" s="3"/>
      <c r="XBN24" s="3"/>
      <c r="XBO24" s="3"/>
      <c r="XBP24" s="3"/>
      <c r="XBQ24" s="3"/>
      <c r="XBR24" s="3"/>
      <c r="XBS24" s="3"/>
      <c r="XBT24" s="3"/>
      <c r="XBU24" s="3"/>
      <c r="XBV24" s="3"/>
      <c r="XBW24" s="3"/>
      <c r="XBX24" s="3"/>
      <c r="XBY24" s="3"/>
      <c r="XBZ24" s="3"/>
      <c r="XCA24" s="3"/>
      <c r="XCB24" s="3"/>
      <c r="XCC24" s="3"/>
      <c r="XCD24" s="3"/>
      <c r="XCE24" s="3"/>
      <c r="XCF24" s="3"/>
      <c r="XCG24" s="3"/>
      <c r="XCH24" s="3"/>
      <c r="XCI24" s="3"/>
      <c r="XCJ24" s="3"/>
      <c r="XCK24" s="3"/>
      <c r="XCL24" s="3"/>
      <c r="XCM24" s="3"/>
      <c r="XCN24" s="3"/>
      <c r="XCO24" s="3"/>
      <c r="XCP24" s="3"/>
      <c r="XCQ24" s="3"/>
      <c r="XCR24" s="3"/>
      <c r="XCS24" s="3"/>
      <c r="XCT24" s="3"/>
      <c r="XCU24" s="3"/>
      <c r="XCV24" s="3"/>
      <c r="XCW24" s="3"/>
      <c r="XCX24" s="3"/>
      <c r="XCY24" s="3"/>
      <c r="XCZ24" s="3"/>
      <c r="XDA24" s="3"/>
      <c r="XDB24" s="3"/>
      <c r="XDC24" s="3"/>
      <c r="XDD24" s="3"/>
      <c r="XDE24" s="3"/>
      <c r="XDF24" s="3"/>
      <c r="XDG24" s="3"/>
      <c r="XDH24" s="3"/>
      <c r="XDI24" s="3"/>
      <c r="XDJ24" s="3"/>
      <c r="XDK24" s="3"/>
      <c r="XDL24" s="3"/>
      <c r="XDM24" s="3"/>
      <c r="XDN24" s="3"/>
      <c r="XDO24" s="3"/>
      <c r="XDP24" s="3"/>
      <c r="XDQ24" s="3"/>
      <c r="XDR24" s="3"/>
      <c r="XDS24" s="3"/>
      <c r="XDT24" s="3"/>
      <c r="XDU24" s="3"/>
      <c r="XDV24" s="3"/>
      <c r="XDW24" s="3"/>
      <c r="XDX24" s="3"/>
      <c r="XDY24" s="3"/>
      <c r="XDZ24" s="3"/>
      <c r="XEA24" s="3"/>
      <c r="XEB24" s="3"/>
      <c r="XEC24" s="3"/>
      <c r="XED24" s="3"/>
      <c r="XEE24" s="3"/>
      <c r="XEF24" s="3"/>
      <c r="XEG24" s="3"/>
      <c r="XEH24" s="3"/>
      <c r="XEI24" s="3"/>
      <c r="XEJ24" s="3"/>
      <c r="XEK24" s="3"/>
      <c r="XEL24" s="3"/>
      <c r="XEM24" s="3"/>
      <c r="XEN24" s="3"/>
      <c r="XEO24" s="3"/>
      <c r="XEP24" s="3"/>
      <c r="XEQ24" s="3"/>
      <c r="XER24" s="3"/>
      <c r="XES24" s="3"/>
      <c r="XET24" s="3"/>
      <c r="XEU24" s="3"/>
      <c r="XEV24" s="3"/>
      <c r="XEW24" s="3"/>
      <c r="XEX24" s="3"/>
      <c r="XEY24" s="3"/>
      <c r="XEZ24" s="3"/>
      <c r="XFA24" s="3"/>
      <c r="XFB24" s="3"/>
      <c r="XFC24" s="3"/>
      <c r="XFD24" s="3"/>
    </row>
    <row r="25" spans="1:16384">
      <c r="A25" s="1806" t="s">
        <v>476</v>
      </c>
      <c r="B25" s="1807"/>
      <c r="C25" s="1807"/>
      <c r="D25" s="1807"/>
      <c r="E25" s="1807"/>
      <c r="F25" s="1807"/>
      <c r="G25" s="1807"/>
      <c r="H25" s="1807"/>
      <c r="I25" s="1807"/>
      <c r="J25" s="1808"/>
    </row>
    <row r="26" spans="1:16384" ht="36.75" customHeight="1">
      <c r="A26" s="1804" t="s">
        <v>836</v>
      </c>
      <c r="B26" s="1804"/>
      <c r="C26" s="1804"/>
      <c r="D26" s="1804"/>
      <c r="E26" s="1804"/>
      <c r="F26" s="1804"/>
      <c r="G26" s="1804"/>
      <c r="H26" s="1804"/>
      <c r="I26" s="1804"/>
      <c r="J26" s="1804"/>
    </row>
    <row r="27" spans="1:16384" ht="15" customHeight="1">
      <c r="A27" s="1782" t="s">
        <v>837</v>
      </c>
      <c r="B27" s="1783"/>
      <c r="C27" s="1783"/>
      <c r="D27" s="1783"/>
      <c r="E27" s="1783"/>
      <c r="F27" s="1783"/>
      <c r="G27" s="1783"/>
      <c r="H27" s="1783"/>
      <c r="I27" s="1783"/>
      <c r="J27" s="1784"/>
    </row>
    <row r="28" spans="1:16384" ht="15" customHeight="1">
      <c r="A28" s="1785" t="s">
        <v>475</v>
      </c>
      <c r="B28" s="1786"/>
      <c r="C28" s="1786"/>
      <c r="D28" s="1787"/>
      <c r="E28" s="1800"/>
      <c r="F28" s="1798"/>
      <c r="G28" s="1798"/>
      <c r="H28" s="1798"/>
      <c r="I28" s="1798"/>
      <c r="J28" s="1799"/>
    </row>
    <row r="29" spans="1:16384" ht="15" customHeight="1">
      <c r="A29" s="1809" t="s">
        <v>838</v>
      </c>
      <c r="B29" s="1810"/>
      <c r="C29" s="1810"/>
      <c r="D29" s="1811"/>
      <c r="E29" s="1800"/>
      <c r="F29" s="1798"/>
      <c r="G29" s="1798"/>
      <c r="H29" s="1798"/>
      <c r="I29" s="1798"/>
      <c r="J29" s="1799"/>
    </row>
    <row r="30" spans="1:16384" ht="15" customHeight="1">
      <c r="A30" s="1809" t="s">
        <v>839</v>
      </c>
      <c r="B30" s="1810"/>
      <c r="C30" s="1810"/>
      <c r="D30" s="1811"/>
      <c r="E30" s="1797"/>
      <c r="F30" s="1798"/>
      <c r="G30" s="1798"/>
      <c r="H30" s="1798"/>
      <c r="I30" s="1798"/>
      <c r="J30" s="1799"/>
    </row>
    <row r="31" spans="1:16384" ht="15" customHeight="1">
      <c r="A31" s="1785" t="s">
        <v>840</v>
      </c>
      <c r="B31" s="1786"/>
      <c r="C31" s="1786"/>
      <c r="D31" s="1787"/>
      <c r="E31" s="1800"/>
      <c r="F31" s="1798"/>
      <c r="G31" s="1798"/>
      <c r="H31" s="1798"/>
      <c r="I31" s="1798"/>
      <c r="J31" s="1799"/>
    </row>
    <row r="32" spans="1:16384" ht="30" customHeight="1">
      <c r="A32" s="1785" t="s">
        <v>841</v>
      </c>
      <c r="B32" s="1786"/>
      <c r="C32" s="1786"/>
      <c r="D32" s="1787"/>
      <c r="E32" s="1788"/>
      <c r="F32" s="1789"/>
      <c r="G32" s="1789"/>
      <c r="H32" s="1789"/>
      <c r="I32" s="1789"/>
      <c r="J32" s="1790"/>
    </row>
    <row r="33" spans="1:10" ht="6" customHeight="1">
      <c r="A33" s="88"/>
      <c r="B33" s="89"/>
      <c r="C33" s="89"/>
      <c r="D33" s="89"/>
      <c r="E33" s="89"/>
      <c r="F33" s="89"/>
      <c r="G33" s="89"/>
      <c r="H33" s="89"/>
      <c r="I33" s="89"/>
      <c r="J33" s="90"/>
    </row>
    <row r="34" spans="1:10" ht="15" customHeight="1">
      <c r="A34" s="1782" t="s">
        <v>842</v>
      </c>
      <c r="B34" s="1783"/>
      <c r="C34" s="1783"/>
      <c r="D34" s="1783"/>
      <c r="E34" s="1783"/>
      <c r="F34" s="1783"/>
      <c r="G34" s="1783"/>
      <c r="H34" s="1783"/>
      <c r="I34" s="1783"/>
      <c r="J34" s="1784"/>
    </row>
    <row r="35" spans="1:10" ht="15" customHeight="1">
      <c r="A35" s="1785" t="s">
        <v>475</v>
      </c>
      <c r="B35" s="1786"/>
      <c r="C35" s="1786"/>
      <c r="D35" s="1787"/>
      <c r="E35" s="1800"/>
      <c r="F35" s="1798"/>
      <c r="G35" s="1798"/>
      <c r="H35" s="1798"/>
      <c r="I35" s="1798"/>
      <c r="J35" s="1799"/>
    </row>
    <row r="36" spans="1:10" ht="15" customHeight="1">
      <c r="A36" s="1809" t="s">
        <v>838</v>
      </c>
      <c r="B36" s="1810"/>
      <c r="C36" s="1810"/>
      <c r="D36" s="1811"/>
      <c r="E36" s="1800"/>
      <c r="F36" s="1798"/>
      <c r="G36" s="1798"/>
      <c r="H36" s="1798"/>
      <c r="I36" s="1798"/>
      <c r="J36" s="1799"/>
    </row>
    <row r="37" spans="1:10" ht="15" customHeight="1">
      <c r="A37" s="1809" t="s">
        <v>839</v>
      </c>
      <c r="B37" s="1810"/>
      <c r="C37" s="1810"/>
      <c r="D37" s="1811"/>
      <c r="E37" s="1800"/>
      <c r="F37" s="1798"/>
      <c r="G37" s="1798"/>
      <c r="H37" s="1798"/>
      <c r="I37" s="1798"/>
      <c r="J37" s="1799"/>
    </row>
    <row r="38" spans="1:10" ht="15" customHeight="1">
      <c r="A38" s="1785" t="s">
        <v>840</v>
      </c>
      <c r="B38" s="1786"/>
      <c r="C38" s="1786"/>
      <c r="D38" s="1787"/>
      <c r="E38" s="1800"/>
      <c r="F38" s="1798"/>
      <c r="G38" s="1798"/>
      <c r="H38" s="1798"/>
      <c r="I38" s="1798"/>
      <c r="J38" s="1799"/>
    </row>
    <row r="39" spans="1:10" ht="30" customHeight="1">
      <c r="A39" s="1785" t="s">
        <v>841</v>
      </c>
      <c r="B39" s="1786"/>
      <c r="C39" s="1786"/>
      <c r="D39" s="1787"/>
      <c r="E39" s="1788"/>
      <c r="F39" s="1789"/>
      <c r="G39" s="1789"/>
      <c r="H39" s="1789"/>
      <c r="I39" s="1789"/>
      <c r="J39" s="1790"/>
    </row>
    <row r="40" spans="1:10">
      <c r="A40" s="1805" t="s">
        <v>477</v>
      </c>
      <c r="B40" s="1805"/>
      <c r="C40" s="1805"/>
      <c r="D40" s="1805"/>
      <c r="E40" s="1805"/>
      <c r="F40" s="1805"/>
      <c r="G40" s="1805"/>
      <c r="H40" s="1805"/>
      <c r="I40" s="1805"/>
      <c r="J40" s="1805"/>
    </row>
  </sheetData>
  <sheetProtection algorithmName="SHA-512" hashValue="7Z2ZkmfhDWhDlHaO5GpiJd6wfCTjV5o24pECnRI8sitfb8Ho4vVQSC0IeQTBTR1dmMeW7NdmX13FlBpkfuMcuQ==" saltValue="iBuDnuaDIblgBNOHwO4InA==" spinCount="100000" sheet="1" objects="1" scenarios="1" formatRows="0"/>
  <mergeCells count="65">
    <mergeCell ref="B15:H15"/>
    <mergeCell ref="I15:J15"/>
    <mergeCell ref="B16:H16"/>
    <mergeCell ref="I16:J16"/>
    <mergeCell ref="B13:H13"/>
    <mergeCell ref="I13:J13"/>
    <mergeCell ref="B10:J10"/>
    <mergeCell ref="B14:H14"/>
    <mergeCell ref="I14:J14"/>
    <mergeCell ref="B11:H11"/>
    <mergeCell ref="I11:J11"/>
    <mergeCell ref="B12:H12"/>
    <mergeCell ref="I12:J12"/>
    <mergeCell ref="A1:J1"/>
    <mergeCell ref="A3:J3"/>
    <mergeCell ref="A4:D6"/>
    <mergeCell ref="E4:J4"/>
    <mergeCell ref="E5:J5"/>
    <mergeCell ref="E6:J6"/>
    <mergeCell ref="A2:J2"/>
    <mergeCell ref="A7:J7"/>
    <mergeCell ref="I8:J8"/>
    <mergeCell ref="B8:H8"/>
    <mergeCell ref="B9:H9"/>
    <mergeCell ref="I9:J9"/>
    <mergeCell ref="B17:J17"/>
    <mergeCell ref="A26:J26"/>
    <mergeCell ref="A40:J40"/>
    <mergeCell ref="A25:J25"/>
    <mergeCell ref="A36:D36"/>
    <mergeCell ref="E36:J36"/>
    <mergeCell ref="A37:D37"/>
    <mergeCell ref="E37:J37"/>
    <mergeCell ref="A38:D38"/>
    <mergeCell ref="E38:J38"/>
    <mergeCell ref="E35:J35"/>
    <mergeCell ref="A29:D29"/>
    <mergeCell ref="E29:J29"/>
    <mergeCell ref="A30:D30"/>
    <mergeCell ref="B18:H18"/>
    <mergeCell ref="I18:J18"/>
    <mergeCell ref="B20:H20"/>
    <mergeCell ref="I20:J20"/>
    <mergeCell ref="B21:H21"/>
    <mergeCell ref="I21:J21"/>
    <mergeCell ref="B19:H19"/>
    <mergeCell ref="I19:J19"/>
    <mergeCell ref="A34:J34"/>
    <mergeCell ref="A35:D35"/>
    <mergeCell ref="A39:D39"/>
    <mergeCell ref="E39:J39"/>
    <mergeCell ref="B23:H23"/>
    <mergeCell ref="I23:J23"/>
    <mergeCell ref="B24:H24"/>
    <mergeCell ref="I24:J24"/>
    <mergeCell ref="E30:J30"/>
    <mergeCell ref="A31:D31"/>
    <mergeCell ref="E31:J31"/>
    <mergeCell ref="E28:J28"/>
    <mergeCell ref="B22:H22"/>
    <mergeCell ref="I22:J22"/>
    <mergeCell ref="A27:J27"/>
    <mergeCell ref="A28:D28"/>
    <mergeCell ref="A32:D32"/>
    <mergeCell ref="E32:J32"/>
  </mergeCells>
  <phoneticPr fontId="97" type="noConversion"/>
  <conditionalFormatting sqref="E4:J4">
    <cfRule type="containsText" dxfId="0" priority="1" operator="containsText" text="Not Met">
      <formula>NOT(ISERROR(SEARCH("Not Met",E4)))</formula>
    </cfRule>
  </conditionalFormatting>
  <dataValidations count="2">
    <dataValidation type="list" allowBlank="1" showInputMessage="1" showErrorMessage="1" sqref="I18:J24 I11:J16">
      <formula1>YesNoOrNA</formula1>
    </dataValidation>
    <dataValidation type="list" allowBlank="1" showInputMessage="1" showErrorMessage="1" sqref="I9:J9">
      <formula1>YesOrNo</formula1>
    </dataValidation>
  </dataValidations>
  <printOptions horizontalCentered="1"/>
  <pageMargins left="0.25" right="0.25" top="0.5" bottom="0.5" header="0.3" footer="0.3"/>
  <pageSetup scale="85" fitToHeight="2"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AD118"/>
  <sheetViews>
    <sheetView zoomScaleNormal="100" workbookViewId="0">
      <pane ySplit="7" topLeftCell="A8" activePane="bottomLeft" state="frozen"/>
      <selection activeCell="O267" sqref="O267:T269"/>
      <selection pane="bottomLeft" activeCell="D2" sqref="D2:K2"/>
    </sheetView>
  </sheetViews>
  <sheetFormatPr defaultColWidth="11.33203125" defaultRowHeight="14.25"/>
  <cols>
    <col min="1" max="1" width="10.73046875" style="2" customWidth="1"/>
    <col min="2" max="2" width="2.265625" style="2" customWidth="1"/>
    <col min="3" max="3" width="24" style="2" customWidth="1"/>
    <col min="4" max="9" width="7.73046875" style="2" customWidth="1"/>
    <col min="10" max="11" width="7.06640625" style="2" customWidth="1"/>
    <col min="12" max="13" width="12.33203125" style="2" customWidth="1"/>
    <col min="14" max="14" width="12.33203125" style="80" customWidth="1"/>
    <col min="15" max="24" width="2.73046875" style="2" customWidth="1"/>
    <col min="25" max="16384" width="11.33203125" style="2"/>
  </cols>
  <sheetData>
    <row r="1" spans="1:30" ht="13.9" customHeight="1">
      <c r="A1" s="1848"/>
      <c r="B1" s="1849"/>
      <c r="C1" s="1849"/>
      <c r="D1" s="1852" t="s">
        <v>699</v>
      </c>
      <c r="E1" s="1853"/>
      <c r="F1" s="1853"/>
      <c r="G1" s="1853"/>
      <c r="H1" s="1853"/>
      <c r="I1" s="1853"/>
      <c r="J1" s="1853"/>
      <c r="K1" s="1854"/>
      <c r="L1" s="1855" t="s">
        <v>810</v>
      </c>
      <c r="M1" s="1856"/>
      <c r="N1" s="1857"/>
      <c r="Y1" s="71" t="s">
        <v>700</v>
      </c>
      <c r="AD1" s="72"/>
    </row>
    <row r="2" spans="1:30" ht="13.9" customHeight="1">
      <c r="A2" s="1850"/>
      <c r="B2" s="1851"/>
      <c r="C2" s="1851"/>
      <c r="D2" s="1862" t="str">
        <f>IF('2 Project Information'!E8="","",'2 Project Information'!E8)</f>
        <v/>
      </c>
      <c r="E2" s="1863"/>
      <c r="F2" s="1863"/>
      <c r="G2" s="1863"/>
      <c r="H2" s="1863"/>
      <c r="I2" s="1863"/>
      <c r="J2" s="1863"/>
      <c r="K2" s="1864"/>
      <c r="L2" s="1858"/>
      <c r="M2" s="1858"/>
      <c r="N2" s="1859"/>
      <c r="AD2" s="73"/>
    </row>
    <row r="3" spans="1:30" ht="13.9" customHeight="1">
      <c r="A3" s="1850"/>
      <c r="B3" s="1851"/>
      <c r="C3" s="1851"/>
      <c r="D3" s="1862" t="str">
        <f>IF('2 Project Information'!E9="","",'2 Project Information'!E9)</f>
        <v/>
      </c>
      <c r="E3" s="1863"/>
      <c r="F3" s="1863"/>
      <c r="G3" s="1863"/>
      <c r="H3" s="1863"/>
      <c r="I3" s="1863"/>
      <c r="J3" s="1863"/>
      <c r="K3" s="1864"/>
      <c r="L3" s="1858"/>
      <c r="M3" s="1858"/>
      <c r="N3" s="1859"/>
      <c r="Y3" s="2" t="s">
        <v>701</v>
      </c>
      <c r="AD3" s="73"/>
    </row>
    <row r="4" spans="1:30" ht="13.9" customHeight="1" thickBot="1">
      <c r="A4" s="1850"/>
      <c r="B4" s="1851"/>
      <c r="C4" s="1851"/>
      <c r="D4" s="1865" t="str">
        <f>IF('2 Project Information'!E10="","",'2 Project Information'!E10)</f>
        <v/>
      </c>
      <c r="E4" s="1866"/>
      <c r="F4" s="1866"/>
      <c r="G4" s="1866"/>
      <c r="H4" s="1866"/>
      <c r="I4" s="1866"/>
      <c r="J4" s="1866"/>
      <c r="K4" s="1867"/>
      <c r="L4" s="1858"/>
      <c r="M4" s="1858"/>
      <c r="N4" s="1859"/>
      <c r="Y4" s="2" t="s">
        <v>702</v>
      </c>
      <c r="AD4" s="73"/>
    </row>
    <row r="5" spans="1:30" ht="15" customHeight="1" thickBot="1">
      <c r="A5" s="1850"/>
      <c r="B5" s="1851"/>
      <c r="C5" s="1851"/>
      <c r="D5" s="1868" t="s">
        <v>703</v>
      </c>
      <c r="E5" s="1869"/>
      <c r="F5" s="1869"/>
      <c r="G5" s="1869"/>
      <c r="H5" s="1869"/>
      <c r="I5" s="1870"/>
      <c r="J5" s="1871"/>
      <c r="K5" s="1872"/>
      <c r="L5" s="1858"/>
      <c r="M5" s="1858"/>
      <c r="N5" s="1859"/>
      <c r="Y5" s="2" t="s">
        <v>27</v>
      </c>
      <c r="AD5" s="73"/>
    </row>
    <row r="6" spans="1:30" ht="16.899999999999999" customHeight="1">
      <c r="A6" s="74"/>
      <c r="B6" s="75"/>
      <c r="C6" s="1873" t="str">
        <f>VersionNo.</f>
        <v>Version 2018.01 (May 2018)</v>
      </c>
      <c r="D6" s="1874"/>
      <c r="E6" s="1874"/>
      <c r="F6" s="1874"/>
      <c r="G6" s="1874"/>
      <c r="H6" s="1874"/>
      <c r="I6" s="1874"/>
      <c r="J6" s="1874"/>
      <c r="K6" s="1875"/>
      <c r="L6" s="1860"/>
      <c r="M6" s="1860"/>
      <c r="N6" s="1861"/>
      <c r="Y6" s="76"/>
      <c r="Z6" s="76"/>
      <c r="AA6" s="76"/>
      <c r="AB6" s="76"/>
      <c r="AC6" s="76"/>
      <c r="AD6" s="76"/>
    </row>
    <row r="7" spans="1:30" ht="30" customHeight="1">
      <c r="A7" s="1887" t="s">
        <v>1</v>
      </c>
      <c r="B7" s="1888"/>
      <c r="C7" s="1889" t="s">
        <v>704</v>
      </c>
      <c r="D7" s="1890"/>
      <c r="E7" s="1890"/>
      <c r="F7" s="1890"/>
      <c r="G7" s="1890"/>
      <c r="H7" s="1890"/>
      <c r="I7" s="1890"/>
      <c r="J7" s="1890"/>
      <c r="K7" s="1891"/>
      <c r="L7" s="83" t="s">
        <v>705</v>
      </c>
      <c r="M7" s="83" t="s">
        <v>706</v>
      </c>
      <c r="N7" s="83" t="s">
        <v>707</v>
      </c>
      <c r="Y7" s="77"/>
      <c r="Z7" s="77"/>
      <c r="AA7" s="77"/>
      <c r="AB7" s="77"/>
      <c r="AC7" s="77"/>
      <c r="AD7" s="77"/>
    </row>
    <row r="8" spans="1:30" ht="74.25" customHeight="1">
      <c r="A8" s="1892" t="s">
        <v>708</v>
      </c>
      <c r="B8" s="1893"/>
      <c r="C8" s="1893"/>
      <c r="D8" s="1893"/>
      <c r="E8" s="1893"/>
      <c r="F8" s="1893"/>
      <c r="G8" s="1893"/>
      <c r="H8" s="1893"/>
      <c r="I8" s="1893"/>
      <c r="J8" s="1893"/>
      <c r="K8" s="1893"/>
      <c r="L8" s="1893"/>
      <c r="M8" s="1893"/>
      <c r="N8" s="1894"/>
      <c r="Y8" s="78"/>
      <c r="Z8" s="78"/>
      <c r="AA8" s="78"/>
      <c r="AB8" s="78"/>
      <c r="AC8" s="78"/>
      <c r="AD8" s="78"/>
    </row>
    <row r="9" spans="1:30">
      <c r="A9" s="1895" t="s">
        <v>709</v>
      </c>
      <c r="B9" s="1895"/>
      <c r="C9" s="1895"/>
      <c r="D9" s="1895"/>
      <c r="E9" s="1895"/>
      <c r="F9" s="1895"/>
      <c r="G9" s="1895"/>
      <c r="H9" s="1895"/>
      <c r="I9" s="1895"/>
      <c r="J9" s="1895"/>
      <c r="K9" s="1895"/>
      <c r="L9" s="1895"/>
      <c r="M9" s="1895"/>
      <c r="N9" s="1895"/>
      <c r="Y9" s="78"/>
      <c r="Z9" s="78"/>
      <c r="AA9" s="78"/>
      <c r="AB9" s="78"/>
      <c r="AC9" s="78"/>
      <c r="AD9" s="78"/>
    </row>
    <row r="10" spans="1:30" ht="13.9" customHeight="1">
      <c r="A10" s="1876">
        <v>1.1000000000000001</v>
      </c>
      <c r="B10" s="1883"/>
      <c r="C10" s="1884" t="s">
        <v>710</v>
      </c>
      <c r="D10" s="1885"/>
      <c r="E10" s="1885"/>
      <c r="F10" s="1885"/>
      <c r="G10" s="1885"/>
      <c r="H10" s="1885"/>
      <c r="I10" s="1885"/>
      <c r="J10" s="1885"/>
      <c r="K10" s="1886"/>
      <c r="L10" s="130"/>
      <c r="M10" s="130"/>
      <c r="N10" s="130"/>
      <c r="Y10" s="78"/>
      <c r="Z10" s="78"/>
      <c r="AA10" s="78"/>
      <c r="AB10" s="78"/>
      <c r="AC10" s="78"/>
      <c r="AD10" s="78"/>
    </row>
    <row r="11" spans="1:30" ht="4.9000000000000004" customHeight="1">
      <c r="A11" s="1876"/>
      <c r="B11" s="1877"/>
      <c r="C11" s="1877"/>
      <c r="D11" s="1877"/>
      <c r="E11" s="1877"/>
      <c r="F11" s="1877"/>
      <c r="G11" s="1877"/>
      <c r="H11" s="1877"/>
      <c r="I11" s="1877"/>
      <c r="J11" s="1877"/>
      <c r="K11" s="1877"/>
      <c r="L11" s="1877"/>
      <c r="M11" s="1877"/>
      <c r="N11" s="1878"/>
      <c r="Y11" s="78"/>
      <c r="Z11" s="78"/>
      <c r="AA11" s="78"/>
      <c r="AB11" s="78"/>
      <c r="AC11" s="78"/>
      <c r="AD11" s="78"/>
    </row>
    <row r="12" spans="1:30" ht="13.9" customHeight="1">
      <c r="A12" s="1879" t="s">
        <v>711</v>
      </c>
      <c r="B12" s="1880"/>
      <c r="C12" s="1881"/>
      <c r="D12" s="1881"/>
      <c r="E12" s="1881"/>
      <c r="F12" s="1881"/>
      <c r="G12" s="1881"/>
      <c r="H12" s="1881"/>
      <c r="I12" s="1881"/>
      <c r="J12" s="1881"/>
      <c r="K12" s="1881"/>
      <c r="L12" s="1881"/>
      <c r="M12" s="1881"/>
      <c r="N12" s="1882"/>
      <c r="Y12" s="78"/>
      <c r="Z12" s="78"/>
      <c r="AA12" s="78"/>
      <c r="AB12" s="78"/>
      <c r="AC12" s="78"/>
      <c r="AD12" s="78"/>
    </row>
    <row r="13" spans="1:30" ht="27.5" customHeight="1">
      <c r="A13" s="1876">
        <v>2.1</v>
      </c>
      <c r="B13" s="1883"/>
      <c r="C13" s="1884" t="s">
        <v>712</v>
      </c>
      <c r="D13" s="1885"/>
      <c r="E13" s="1885"/>
      <c r="F13" s="1885"/>
      <c r="G13" s="1885"/>
      <c r="H13" s="1885"/>
      <c r="I13" s="1885"/>
      <c r="J13" s="1885"/>
      <c r="K13" s="1886"/>
      <c r="L13" s="130"/>
      <c r="M13" s="130"/>
      <c r="N13" s="130"/>
      <c r="Y13" s="78"/>
      <c r="Z13" s="78"/>
      <c r="AA13" s="78"/>
      <c r="AB13" s="78"/>
      <c r="AC13" s="78"/>
      <c r="AD13" s="78"/>
    </row>
    <row r="14" spans="1:30" ht="47" customHeight="1">
      <c r="A14" s="1876">
        <v>2.2000000000000002</v>
      </c>
      <c r="B14" s="1883"/>
      <c r="C14" s="1884" t="s">
        <v>713</v>
      </c>
      <c r="D14" s="1885"/>
      <c r="E14" s="1885"/>
      <c r="F14" s="1885"/>
      <c r="G14" s="1885"/>
      <c r="H14" s="1885"/>
      <c r="I14" s="1885"/>
      <c r="J14" s="1885"/>
      <c r="K14" s="1886"/>
      <c r="L14" s="130"/>
      <c r="M14" s="130"/>
      <c r="N14" s="130"/>
      <c r="Y14" s="78"/>
      <c r="Z14" s="78"/>
      <c r="AA14" s="78"/>
      <c r="AB14" s="78"/>
      <c r="AC14" s="78"/>
      <c r="AD14" s="78"/>
    </row>
    <row r="15" spans="1:30" ht="4.9000000000000004" customHeight="1">
      <c r="A15" s="1876"/>
      <c r="B15" s="1899"/>
      <c r="C15" s="1900"/>
      <c r="D15" s="1900"/>
      <c r="E15" s="1900"/>
      <c r="F15" s="1900"/>
      <c r="G15" s="1900"/>
      <c r="H15" s="1900"/>
      <c r="I15" s="1900"/>
      <c r="J15" s="1900"/>
      <c r="K15" s="1900"/>
      <c r="L15" s="1900"/>
      <c r="M15" s="1900"/>
      <c r="N15" s="1901"/>
      <c r="Y15" s="78"/>
      <c r="Z15" s="78"/>
      <c r="AA15" s="78"/>
      <c r="AB15" s="78"/>
      <c r="AC15" s="78"/>
      <c r="AD15" s="78"/>
    </row>
    <row r="16" spans="1:30" ht="13.9" customHeight="1">
      <c r="A16" s="1879" t="s">
        <v>714</v>
      </c>
      <c r="B16" s="1880"/>
      <c r="C16" s="1880"/>
      <c r="D16" s="1880"/>
      <c r="E16" s="1880"/>
      <c r="F16" s="1880"/>
      <c r="G16" s="1880"/>
      <c r="H16" s="1880"/>
      <c r="I16" s="1880"/>
      <c r="J16" s="1880"/>
      <c r="K16" s="1880"/>
      <c r="L16" s="1880"/>
      <c r="M16" s="1880"/>
      <c r="N16" s="1902"/>
      <c r="Y16" s="78"/>
      <c r="Z16" s="78"/>
      <c r="AA16" s="78"/>
      <c r="AB16" s="78"/>
      <c r="AC16" s="78"/>
      <c r="AD16" s="78"/>
    </row>
    <row r="17" spans="1:30" ht="93" customHeight="1">
      <c r="A17" s="1903" t="s">
        <v>715</v>
      </c>
      <c r="B17" s="1904"/>
      <c r="C17" s="1904"/>
      <c r="D17" s="1904"/>
      <c r="E17" s="1904"/>
      <c r="F17" s="1904"/>
      <c r="G17" s="1904"/>
      <c r="H17" s="1904"/>
      <c r="I17" s="1904"/>
      <c r="J17" s="1904"/>
      <c r="K17" s="1904"/>
      <c r="L17" s="1904"/>
      <c r="M17" s="1904"/>
      <c r="N17" s="1905"/>
      <c r="Y17" s="78"/>
      <c r="Z17" s="78"/>
      <c r="AA17" s="78"/>
      <c r="AB17" s="78"/>
      <c r="AC17" s="78"/>
      <c r="AD17" s="78"/>
    </row>
    <row r="18" spans="1:30" ht="13.9" customHeight="1">
      <c r="A18" s="1906">
        <v>3.1</v>
      </c>
      <c r="B18" s="1907"/>
      <c r="C18" s="1908" t="s">
        <v>716</v>
      </c>
      <c r="D18" s="1909"/>
      <c r="E18" s="1909"/>
      <c r="F18" s="1909"/>
      <c r="G18" s="1909"/>
      <c r="H18" s="1909"/>
      <c r="I18" s="1909"/>
      <c r="J18" s="1909"/>
      <c r="K18" s="1909"/>
      <c r="L18" s="1910"/>
      <c r="M18" s="1910"/>
      <c r="N18" s="1911"/>
      <c r="Y18" s="78"/>
      <c r="Z18" s="78"/>
      <c r="AA18" s="78"/>
      <c r="AB18" s="78"/>
      <c r="AC18" s="78"/>
      <c r="AD18" s="78"/>
    </row>
    <row r="19" spans="1:30" ht="13.9" customHeight="1">
      <c r="A19" s="1876" t="s">
        <v>28</v>
      </c>
      <c r="B19" s="1883"/>
      <c r="C19" s="1896" t="s">
        <v>717</v>
      </c>
      <c r="D19" s="1897"/>
      <c r="E19" s="1897"/>
      <c r="F19" s="1897"/>
      <c r="G19" s="1897"/>
      <c r="H19" s="1897"/>
      <c r="I19" s="1897"/>
      <c r="J19" s="1897"/>
      <c r="K19" s="1898"/>
      <c r="L19" s="130"/>
      <c r="M19" s="130"/>
      <c r="N19" s="130"/>
      <c r="Y19" s="78"/>
      <c r="Z19" s="78"/>
      <c r="AA19" s="78"/>
      <c r="AB19" s="78"/>
      <c r="AC19" s="78"/>
      <c r="AD19" s="78"/>
    </row>
    <row r="20" spans="1:30" ht="13.9" customHeight="1">
      <c r="A20" s="1876" t="s">
        <v>718</v>
      </c>
      <c r="B20" s="1883"/>
      <c r="C20" s="1896" t="s">
        <v>719</v>
      </c>
      <c r="D20" s="1897"/>
      <c r="E20" s="1897"/>
      <c r="F20" s="1897"/>
      <c r="G20" s="1897"/>
      <c r="H20" s="1897"/>
      <c r="I20" s="1897"/>
      <c r="J20" s="1897"/>
      <c r="K20" s="1898"/>
      <c r="L20" s="130"/>
      <c r="M20" s="130"/>
      <c r="N20" s="130"/>
      <c r="Y20" s="78"/>
      <c r="Z20" s="78"/>
      <c r="AA20" s="78"/>
      <c r="AB20" s="78"/>
      <c r="AC20" s="78"/>
      <c r="AD20" s="78"/>
    </row>
    <row r="21" spans="1:30" ht="13.9" customHeight="1">
      <c r="A21" s="1876" t="s">
        <v>720</v>
      </c>
      <c r="B21" s="1883"/>
      <c r="C21" s="1896" t="s">
        <v>721</v>
      </c>
      <c r="D21" s="1897"/>
      <c r="E21" s="1897"/>
      <c r="F21" s="1897"/>
      <c r="G21" s="1897"/>
      <c r="H21" s="1897"/>
      <c r="I21" s="1897"/>
      <c r="J21" s="1897"/>
      <c r="K21" s="1898"/>
      <c r="L21" s="130"/>
      <c r="M21" s="130"/>
      <c r="N21" s="130"/>
      <c r="Y21" s="78"/>
      <c r="Z21" s="78"/>
      <c r="AA21" s="78"/>
      <c r="AB21" s="78"/>
      <c r="AC21" s="78"/>
      <c r="AD21" s="78"/>
    </row>
    <row r="22" spans="1:30" ht="13.9" customHeight="1">
      <c r="A22" s="1876" t="s">
        <v>722</v>
      </c>
      <c r="B22" s="1883"/>
      <c r="C22" s="1896" t="s">
        <v>723</v>
      </c>
      <c r="D22" s="1897"/>
      <c r="E22" s="1897"/>
      <c r="F22" s="1897"/>
      <c r="G22" s="1897"/>
      <c r="H22" s="1897"/>
      <c r="I22" s="1897"/>
      <c r="J22" s="1897"/>
      <c r="K22" s="1898"/>
      <c r="L22" s="130"/>
      <c r="M22" s="130"/>
      <c r="N22" s="130"/>
      <c r="Y22" s="78"/>
      <c r="Z22" s="78"/>
      <c r="AA22" s="78"/>
      <c r="AB22" s="78"/>
      <c r="AC22" s="78"/>
      <c r="AD22" s="78"/>
    </row>
    <row r="23" spans="1:30" ht="13.9" customHeight="1">
      <c r="A23" s="1876" t="s">
        <v>724</v>
      </c>
      <c r="B23" s="1883"/>
      <c r="C23" s="1896" t="s">
        <v>725</v>
      </c>
      <c r="D23" s="1897"/>
      <c r="E23" s="1897"/>
      <c r="F23" s="1897"/>
      <c r="G23" s="1897"/>
      <c r="H23" s="1897"/>
      <c r="I23" s="1897"/>
      <c r="J23" s="1897"/>
      <c r="K23" s="1898"/>
      <c r="L23" s="130"/>
      <c r="M23" s="130"/>
      <c r="N23" s="130"/>
      <c r="Y23" s="78"/>
      <c r="Z23" s="78"/>
      <c r="AA23" s="78"/>
      <c r="AB23" s="78"/>
      <c r="AC23" s="78"/>
      <c r="AD23" s="78"/>
    </row>
    <row r="24" spans="1:30" ht="13.9" customHeight="1">
      <c r="A24" s="1876" t="s">
        <v>726</v>
      </c>
      <c r="B24" s="1883"/>
      <c r="C24" s="1896" t="s">
        <v>727</v>
      </c>
      <c r="D24" s="1897"/>
      <c r="E24" s="1897"/>
      <c r="F24" s="1897"/>
      <c r="G24" s="1897"/>
      <c r="H24" s="1897"/>
      <c r="I24" s="1897"/>
      <c r="J24" s="1897"/>
      <c r="K24" s="1898"/>
      <c r="L24" s="130"/>
      <c r="M24" s="130"/>
      <c r="N24" s="130"/>
      <c r="Y24" s="78"/>
      <c r="Z24" s="78"/>
      <c r="AA24" s="78"/>
      <c r="AB24" s="78"/>
      <c r="AC24" s="78"/>
      <c r="AD24" s="78"/>
    </row>
    <row r="25" spans="1:30" ht="13.9" customHeight="1">
      <c r="A25" s="1876" t="s">
        <v>728</v>
      </c>
      <c r="B25" s="1883"/>
      <c r="C25" s="1896" t="s">
        <v>729</v>
      </c>
      <c r="D25" s="1897"/>
      <c r="E25" s="1897"/>
      <c r="F25" s="1897"/>
      <c r="G25" s="1897"/>
      <c r="H25" s="1897"/>
      <c r="I25" s="1897"/>
      <c r="J25" s="1897"/>
      <c r="K25" s="1898"/>
      <c r="L25" s="130"/>
      <c r="M25" s="130"/>
      <c r="N25" s="130"/>
      <c r="Y25" s="78"/>
      <c r="Z25" s="78"/>
      <c r="AA25" s="78"/>
      <c r="AB25" s="78"/>
      <c r="AC25" s="78"/>
      <c r="AD25" s="78"/>
    </row>
    <row r="26" spans="1:30" ht="13.9" customHeight="1">
      <c r="A26" s="1876" t="s">
        <v>730</v>
      </c>
      <c r="B26" s="1883"/>
      <c r="C26" s="1896" t="s">
        <v>731</v>
      </c>
      <c r="D26" s="1897"/>
      <c r="E26" s="1897"/>
      <c r="F26" s="1897"/>
      <c r="G26" s="1897"/>
      <c r="H26" s="1897"/>
      <c r="I26" s="1897"/>
      <c r="J26" s="1897"/>
      <c r="K26" s="1898"/>
      <c r="L26" s="130"/>
      <c r="M26" s="130"/>
      <c r="N26" s="130"/>
      <c r="Y26" s="78"/>
      <c r="Z26" s="78"/>
      <c r="AA26" s="78"/>
      <c r="AB26" s="78"/>
      <c r="AC26" s="78"/>
      <c r="AD26" s="78"/>
    </row>
    <row r="27" spans="1:30" ht="13.9" customHeight="1">
      <c r="A27" s="1876" t="s">
        <v>732</v>
      </c>
      <c r="B27" s="1883"/>
      <c r="C27" s="1896" t="s">
        <v>733</v>
      </c>
      <c r="D27" s="1897"/>
      <c r="E27" s="1897"/>
      <c r="F27" s="1897"/>
      <c r="G27" s="1897"/>
      <c r="H27" s="1897"/>
      <c r="I27" s="1897"/>
      <c r="J27" s="1897"/>
      <c r="K27" s="1898"/>
      <c r="L27" s="130"/>
      <c r="M27" s="130"/>
      <c r="N27" s="130"/>
      <c r="Y27" s="78"/>
      <c r="Z27" s="78"/>
      <c r="AA27" s="78"/>
      <c r="AB27" s="78"/>
      <c r="AC27" s="78"/>
      <c r="AD27" s="78"/>
    </row>
    <row r="28" spans="1:30" ht="13.9" customHeight="1">
      <c r="A28" s="1906">
        <v>3.2</v>
      </c>
      <c r="B28" s="1907"/>
      <c r="C28" s="1908" t="s">
        <v>734</v>
      </c>
      <c r="D28" s="1909"/>
      <c r="E28" s="1909"/>
      <c r="F28" s="1909"/>
      <c r="G28" s="1909"/>
      <c r="H28" s="1909"/>
      <c r="I28" s="1909"/>
      <c r="J28" s="1909"/>
      <c r="K28" s="1909"/>
      <c r="L28" s="1910"/>
      <c r="M28" s="1910"/>
      <c r="N28" s="1911"/>
      <c r="Y28" s="78"/>
      <c r="Z28" s="78"/>
      <c r="AA28" s="78"/>
      <c r="AB28" s="78"/>
      <c r="AC28" s="78"/>
      <c r="AD28" s="78"/>
    </row>
    <row r="29" spans="1:30" ht="13.9" customHeight="1">
      <c r="A29" s="1876" t="s">
        <v>29</v>
      </c>
      <c r="B29" s="1883"/>
      <c r="C29" s="1896" t="s">
        <v>735</v>
      </c>
      <c r="D29" s="1897"/>
      <c r="E29" s="1897"/>
      <c r="F29" s="1897"/>
      <c r="G29" s="1897"/>
      <c r="H29" s="1897"/>
      <c r="I29" s="1897"/>
      <c r="J29" s="1897"/>
      <c r="K29" s="1898"/>
      <c r="L29" s="130"/>
      <c r="M29" s="130"/>
      <c r="N29" s="130"/>
      <c r="Y29" s="78"/>
      <c r="Z29" s="78"/>
      <c r="AA29" s="78"/>
      <c r="AB29" s="78"/>
      <c r="AC29" s="78"/>
      <c r="AD29" s="78"/>
    </row>
    <row r="30" spans="1:30" ht="13.9" customHeight="1">
      <c r="A30" s="1876" t="s">
        <v>736</v>
      </c>
      <c r="B30" s="1883"/>
      <c r="C30" s="1896" t="s">
        <v>737</v>
      </c>
      <c r="D30" s="1897"/>
      <c r="E30" s="1897"/>
      <c r="F30" s="1897"/>
      <c r="G30" s="1897"/>
      <c r="H30" s="1897"/>
      <c r="I30" s="1897"/>
      <c r="J30" s="1897"/>
      <c r="K30" s="1898"/>
      <c r="L30" s="130"/>
      <c r="M30" s="130"/>
      <c r="N30" s="130"/>
      <c r="Y30" s="78"/>
      <c r="Z30" s="78"/>
      <c r="AA30" s="78"/>
      <c r="AB30" s="78"/>
      <c r="AC30" s="78"/>
      <c r="AD30" s="78"/>
    </row>
    <row r="31" spans="1:30" ht="13.9" customHeight="1">
      <c r="A31" s="1876" t="s">
        <v>738</v>
      </c>
      <c r="B31" s="1883"/>
      <c r="C31" s="1896" t="s">
        <v>739</v>
      </c>
      <c r="D31" s="1897"/>
      <c r="E31" s="1897"/>
      <c r="F31" s="1897"/>
      <c r="G31" s="1897"/>
      <c r="H31" s="1897"/>
      <c r="I31" s="1897"/>
      <c r="J31" s="1897"/>
      <c r="K31" s="1898"/>
      <c r="L31" s="130"/>
      <c r="M31" s="130"/>
      <c r="N31" s="130"/>
      <c r="Y31" s="78"/>
      <c r="Z31" s="78"/>
      <c r="AA31" s="78"/>
      <c r="AB31" s="78"/>
      <c r="AC31" s="78"/>
      <c r="AD31" s="78"/>
    </row>
    <row r="32" spans="1:30" ht="13.9" customHeight="1">
      <c r="A32" s="1906">
        <v>3.3</v>
      </c>
      <c r="B32" s="1907"/>
      <c r="C32" s="1908" t="s">
        <v>740</v>
      </c>
      <c r="D32" s="1909"/>
      <c r="E32" s="1909"/>
      <c r="F32" s="1909"/>
      <c r="G32" s="1909"/>
      <c r="H32" s="1909"/>
      <c r="I32" s="1909"/>
      <c r="J32" s="1909"/>
      <c r="K32" s="1909"/>
      <c r="L32" s="1910"/>
      <c r="M32" s="1910"/>
      <c r="N32" s="1911"/>
      <c r="Y32" s="78"/>
      <c r="Z32" s="78"/>
      <c r="AA32" s="78"/>
      <c r="AB32" s="78"/>
      <c r="AC32" s="78"/>
      <c r="AD32" s="78"/>
    </row>
    <row r="33" spans="1:30" ht="13.9" customHeight="1">
      <c r="A33" s="1876" t="s">
        <v>30</v>
      </c>
      <c r="B33" s="1883"/>
      <c r="C33" s="1896" t="s">
        <v>741</v>
      </c>
      <c r="D33" s="1897"/>
      <c r="E33" s="1897"/>
      <c r="F33" s="1897"/>
      <c r="G33" s="1897"/>
      <c r="H33" s="1897"/>
      <c r="I33" s="1897"/>
      <c r="J33" s="1897"/>
      <c r="K33" s="1898"/>
      <c r="L33" s="130"/>
      <c r="M33" s="130"/>
      <c r="N33" s="130"/>
      <c r="Y33" s="78"/>
      <c r="Z33" s="78"/>
      <c r="AA33" s="78"/>
      <c r="AB33" s="78"/>
      <c r="AC33" s="78"/>
      <c r="AD33" s="78"/>
    </row>
    <row r="34" spans="1:30" ht="13.9" customHeight="1">
      <c r="A34" s="1876" t="s">
        <v>31</v>
      </c>
      <c r="B34" s="1883"/>
      <c r="C34" s="1896" t="s">
        <v>742</v>
      </c>
      <c r="D34" s="1897"/>
      <c r="E34" s="1897"/>
      <c r="F34" s="1897"/>
      <c r="G34" s="1897"/>
      <c r="H34" s="1897"/>
      <c r="I34" s="1897"/>
      <c r="J34" s="1897"/>
      <c r="K34" s="1898"/>
      <c r="L34" s="130"/>
      <c r="M34" s="130"/>
      <c r="N34" s="130"/>
      <c r="Y34" s="78"/>
      <c r="Z34" s="78"/>
      <c r="AA34" s="78"/>
      <c r="AB34" s="78"/>
      <c r="AC34" s="78"/>
      <c r="AD34" s="78"/>
    </row>
    <row r="35" spans="1:30" ht="4.9000000000000004" customHeight="1">
      <c r="A35" s="1876"/>
      <c r="B35" s="1914"/>
      <c r="C35" s="1915"/>
      <c r="D35" s="1915"/>
      <c r="E35" s="1915"/>
      <c r="F35" s="1915"/>
      <c r="G35" s="1915"/>
      <c r="H35" s="1915"/>
      <c r="I35" s="1915"/>
      <c r="J35" s="1915"/>
      <c r="K35" s="1915"/>
      <c r="L35" s="1915"/>
      <c r="M35" s="1915"/>
      <c r="N35" s="1916"/>
      <c r="Y35" s="78"/>
      <c r="Z35" s="78"/>
      <c r="AA35" s="78"/>
      <c r="AB35" s="78"/>
      <c r="AC35" s="78"/>
      <c r="AD35" s="78"/>
    </row>
    <row r="36" spans="1:30" ht="13.9" customHeight="1">
      <c r="A36" s="1917" t="s">
        <v>743</v>
      </c>
      <c r="B36" s="1918"/>
      <c r="C36" s="1918"/>
      <c r="D36" s="1918"/>
      <c r="E36" s="1918"/>
      <c r="F36" s="1918"/>
      <c r="G36" s="1918"/>
      <c r="H36" s="1918"/>
      <c r="I36" s="1918"/>
      <c r="J36" s="1918"/>
      <c r="K36" s="1918"/>
      <c r="L36" s="1918"/>
      <c r="M36" s="1918"/>
      <c r="N36" s="1919"/>
      <c r="Y36" s="78"/>
      <c r="Z36" s="78"/>
      <c r="AA36" s="78"/>
      <c r="AB36" s="78"/>
      <c r="AC36" s="78"/>
      <c r="AD36" s="78"/>
    </row>
    <row r="37" spans="1:30" ht="29.25" customHeight="1">
      <c r="A37" s="1876">
        <v>4.0999999999999996</v>
      </c>
      <c r="B37" s="1883"/>
      <c r="C37" s="1884" t="s">
        <v>744</v>
      </c>
      <c r="D37" s="1885"/>
      <c r="E37" s="1885"/>
      <c r="F37" s="1885"/>
      <c r="G37" s="1885"/>
      <c r="H37" s="1885"/>
      <c r="I37" s="1885"/>
      <c r="J37" s="1885"/>
      <c r="K37" s="1886"/>
      <c r="L37" s="130"/>
      <c r="M37" s="130"/>
      <c r="N37" s="130"/>
      <c r="Y37" s="78"/>
      <c r="Z37" s="78"/>
      <c r="AA37" s="78"/>
      <c r="AB37" s="78"/>
      <c r="AC37" s="78"/>
      <c r="AD37" s="78"/>
    </row>
    <row r="38" spans="1:30" ht="30.75" customHeight="1">
      <c r="A38" s="1876">
        <v>4.2</v>
      </c>
      <c r="B38" s="1883"/>
      <c r="C38" s="1884" t="s">
        <v>745</v>
      </c>
      <c r="D38" s="1885"/>
      <c r="E38" s="1885"/>
      <c r="F38" s="1885"/>
      <c r="G38" s="1885"/>
      <c r="H38" s="1885"/>
      <c r="I38" s="1885"/>
      <c r="J38" s="1885"/>
      <c r="K38" s="1886"/>
      <c r="L38" s="130"/>
      <c r="M38" s="130"/>
      <c r="N38" s="130"/>
      <c r="Y38" s="78"/>
      <c r="Z38" s="78"/>
      <c r="AA38" s="78"/>
      <c r="AB38" s="78"/>
      <c r="AC38" s="78"/>
      <c r="AD38" s="78"/>
    </row>
    <row r="39" spans="1:30" ht="30" customHeight="1">
      <c r="A39" s="1876">
        <v>4.3</v>
      </c>
      <c r="B39" s="1883"/>
      <c r="C39" s="1884" t="s">
        <v>746</v>
      </c>
      <c r="D39" s="1885"/>
      <c r="E39" s="1885"/>
      <c r="F39" s="1885"/>
      <c r="G39" s="1885"/>
      <c r="H39" s="1885"/>
      <c r="I39" s="1885"/>
      <c r="J39" s="1885"/>
      <c r="K39" s="1886"/>
      <c r="L39" s="130"/>
      <c r="M39" s="130"/>
      <c r="N39" s="130"/>
      <c r="Y39" s="78"/>
      <c r="Z39" s="78"/>
      <c r="AA39" s="78"/>
      <c r="AB39" s="78"/>
      <c r="AC39" s="78"/>
      <c r="AD39" s="78"/>
    </row>
    <row r="40" spans="1:30" ht="29.25" customHeight="1">
      <c r="A40" s="1876">
        <v>4.4000000000000004</v>
      </c>
      <c r="B40" s="1883"/>
      <c r="C40" s="1903" t="s">
        <v>747</v>
      </c>
      <c r="D40" s="1904"/>
      <c r="E40" s="1904"/>
      <c r="F40" s="1904"/>
      <c r="G40" s="1904"/>
      <c r="H40" s="1904"/>
      <c r="I40" s="1904"/>
      <c r="J40" s="1904"/>
      <c r="K40" s="1904"/>
      <c r="L40" s="1912"/>
      <c r="M40" s="1912"/>
      <c r="N40" s="1913"/>
      <c r="Y40" s="78"/>
      <c r="Z40" s="78"/>
      <c r="AA40" s="78"/>
      <c r="AB40" s="78"/>
      <c r="AC40" s="78"/>
      <c r="AD40" s="78"/>
    </row>
    <row r="41" spans="1:30" ht="28.25" customHeight="1">
      <c r="A41" s="1876" t="s">
        <v>32</v>
      </c>
      <c r="B41" s="1883"/>
      <c r="C41" s="1896" t="s">
        <v>748</v>
      </c>
      <c r="D41" s="1897"/>
      <c r="E41" s="1897"/>
      <c r="F41" s="1897"/>
      <c r="G41" s="1897"/>
      <c r="H41" s="1897"/>
      <c r="I41" s="1897"/>
      <c r="J41" s="1897"/>
      <c r="K41" s="1898"/>
      <c r="L41" s="130"/>
      <c r="M41" s="130"/>
      <c r="N41" s="130"/>
      <c r="Y41" s="78"/>
      <c r="Z41" s="78"/>
      <c r="AA41" s="78"/>
      <c r="AB41" s="78"/>
      <c r="AC41" s="78"/>
      <c r="AD41" s="78"/>
    </row>
    <row r="42" spans="1:30" ht="13.9" customHeight="1">
      <c r="A42" s="1876" t="s">
        <v>33</v>
      </c>
      <c r="B42" s="1883"/>
      <c r="C42" s="1896" t="s">
        <v>749</v>
      </c>
      <c r="D42" s="1897"/>
      <c r="E42" s="1897"/>
      <c r="F42" s="1897"/>
      <c r="G42" s="1897"/>
      <c r="H42" s="1897"/>
      <c r="I42" s="1897"/>
      <c r="J42" s="1897"/>
      <c r="K42" s="1898"/>
      <c r="L42" s="130"/>
      <c r="M42" s="130"/>
      <c r="N42" s="130"/>
      <c r="Y42" s="78"/>
      <c r="Z42" s="78"/>
      <c r="AA42" s="78"/>
      <c r="AB42" s="78"/>
      <c r="AC42" s="78"/>
      <c r="AD42" s="78"/>
    </row>
    <row r="43" spans="1:30" ht="13.9" customHeight="1">
      <c r="A43" s="1876" t="s">
        <v>34</v>
      </c>
      <c r="B43" s="1883"/>
      <c r="C43" s="1896" t="s">
        <v>750</v>
      </c>
      <c r="D43" s="1897"/>
      <c r="E43" s="1897"/>
      <c r="F43" s="1897"/>
      <c r="G43" s="1897"/>
      <c r="H43" s="1897"/>
      <c r="I43" s="1897"/>
      <c r="J43" s="1897"/>
      <c r="K43" s="1898"/>
      <c r="L43" s="130"/>
      <c r="M43" s="130"/>
      <c r="N43" s="130"/>
      <c r="Y43" s="78"/>
      <c r="Z43" s="78"/>
      <c r="AA43" s="78"/>
      <c r="AB43" s="78"/>
      <c r="AC43" s="78"/>
      <c r="AD43" s="78"/>
    </row>
    <row r="44" spans="1:30" ht="13.9" customHeight="1">
      <c r="A44" s="1876" t="s">
        <v>35</v>
      </c>
      <c r="B44" s="1883"/>
      <c r="C44" s="1896" t="s">
        <v>751</v>
      </c>
      <c r="D44" s="1897"/>
      <c r="E44" s="1897"/>
      <c r="F44" s="1897"/>
      <c r="G44" s="1897"/>
      <c r="H44" s="1897"/>
      <c r="I44" s="1897"/>
      <c r="J44" s="1897"/>
      <c r="K44" s="1898"/>
      <c r="L44" s="130"/>
      <c r="M44" s="130"/>
      <c r="N44" s="130"/>
      <c r="Y44" s="78"/>
      <c r="Z44" s="78"/>
      <c r="AA44" s="78"/>
      <c r="AB44" s="78"/>
      <c r="AC44" s="78"/>
      <c r="AD44" s="78"/>
    </row>
    <row r="45" spans="1:30" ht="13.9" customHeight="1">
      <c r="A45" s="1876" t="s">
        <v>36</v>
      </c>
      <c r="B45" s="1883"/>
      <c r="C45" s="1896" t="s">
        <v>752</v>
      </c>
      <c r="D45" s="1897"/>
      <c r="E45" s="1897"/>
      <c r="F45" s="1897"/>
      <c r="G45" s="1897"/>
      <c r="H45" s="1897"/>
      <c r="I45" s="1897"/>
      <c r="J45" s="1897"/>
      <c r="K45" s="1898"/>
      <c r="L45" s="132"/>
      <c r="M45" s="132"/>
      <c r="N45" s="132"/>
      <c r="Y45" s="78"/>
      <c r="Z45" s="78"/>
      <c r="AA45" s="78"/>
      <c r="AB45" s="78"/>
      <c r="AC45" s="78"/>
      <c r="AD45" s="78"/>
    </row>
    <row r="46" spans="1:30" ht="13.9" customHeight="1">
      <c r="A46" s="1876" t="s">
        <v>753</v>
      </c>
      <c r="B46" s="1883"/>
      <c r="C46" s="1920" t="s">
        <v>754</v>
      </c>
      <c r="D46" s="1921"/>
      <c r="E46" s="1921"/>
      <c r="F46" s="1921"/>
      <c r="G46" s="1921"/>
      <c r="H46" s="1921"/>
      <c r="I46" s="1921"/>
      <c r="J46" s="1921"/>
      <c r="K46" s="1922"/>
      <c r="L46" s="130"/>
      <c r="M46" s="130"/>
      <c r="N46" s="130"/>
      <c r="Y46" s="78"/>
      <c r="Z46" s="78"/>
      <c r="AA46" s="78"/>
      <c r="AB46" s="78"/>
      <c r="AC46" s="78"/>
      <c r="AD46" s="78"/>
    </row>
    <row r="47" spans="1:30" ht="27" customHeight="1">
      <c r="A47" s="1876" t="s">
        <v>755</v>
      </c>
      <c r="B47" s="1883"/>
      <c r="C47" s="1920" t="s">
        <v>756</v>
      </c>
      <c r="D47" s="1921"/>
      <c r="E47" s="1921"/>
      <c r="F47" s="1921"/>
      <c r="G47" s="1921"/>
      <c r="H47" s="1921"/>
      <c r="I47" s="1921"/>
      <c r="J47" s="1921"/>
      <c r="K47" s="1922"/>
      <c r="L47" s="130"/>
      <c r="M47" s="130"/>
      <c r="N47" s="130"/>
      <c r="Y47" s="78"/>
      <c r="Z47" s="78"/>
      <c r="AA47" s="78"/>
      <c r="AB47" s="78"/>
      <c r="AC47" s="78"/>
      <c r="AD47" s="78"/>
    </row>
    <row r="48" spans="1:30" ht="28.25" customHeight="1">
      <c r="A48" s="1876" t="s">
        <v>757</v>
      </c>
      <c r="B48" s="1883"/>
      <c r="C48" s="1920" t="s">
        <v>758</v>
      </c>
      <c r="D48" s="1921"/>
      <c r="E48" s="1921"/>
      <c r="F48" s="1921"/>
      <c r="G48" s="1921"/>
      <c r="H48" s="1921"/>
      <c r="I48" s="1921"/>
      <c r="J48" s="1921"/>
      <c r="K48" s="1922"/>
      <c r="L48" s="130"/>
      <c r="M48" s="130"/>
      <c r="N48" s="130"/>
      <c r="Y48" s="78"/>
      <c r="Z48" s="78"/>
      <c r="AA48" s="78"/>
      <c r="AB48" s="78"/>
      <c r="AC48" s="78"/>
      <c r="AD48" s="78"/>
    </row>
    <row r="49" spans="1:30" ht="29.25" customHeight="1">
      <c r="A49" s="1876" t="s">
        <v>759</v>
      </c>
      <c r="B49" s="1883"/>
      <c r="C49" s="1920" t="s">
        <v>760</v>
      </c>
      <c r="D49" s="1921"/>
      <c r="E49" s="1921"/>
      <c r="F49" s="1921"/>
      <c r="G49" s="1921"/>
      <c r="H49" s="1921"/>
      <c r="I49" s="1921"/>
      <c r="J49" s="1921"/>
      <c r="K49" s="1922"/>
      <c r="L49" s="130"/>
      <c r="M49" s="130"/>
      <c r="N49" s="130"/>
      <c r="Y49" s="78"/>
      <c r="Z49" s="78"/>
      <c r="AA49" s="78"/>
      <c r="AB49" s="78"/>
      <c r="AC49" s="78"/>
      <c r="AD49" s="78"/>
    </row>
    <row r="50" spans="1:30" ht="27.75" customHeight="1">
      <c r="A50" s="1876" t="s">
        <v>761</v>
      </c>
      <c r="B50" s="1883"/>
      <c r="C50" s="1920" t="s">
        <v>762</v>
      </c>
      <c r="D50" s="1921"/>
      <c r="E50" s="1921"/>
      <c r="F50" s="1921"/>
      <c r="G50" s="1921"/>
      <c r="H50" s="1921"/>
      <c r="I50" s="1921"/>
      <c r="J50" s="1921"/>
      <c r="K50" s="1922"/>
      <c r="L50" s="130"/>
      <c r="M50" s="130"/>
      <c r="N50" s="130"/>
      <c r="Y50" s="78"/>
      <c r="Z50" s="78"/>
      <c r="AA50" s="78"/>
      <c r="AB50" s="78"/>
      <c r="AC50" s="78"/>
      <c r="AD50" s="78"/>
    </row>
    <row r="51" spans="1:30" ht="4.9000000000000004" customHeight="1">
      <c r="A51" s="1923"/>
      <c r="B51" s="1915"/>
      <c r="C51" s="1915"/>
      <c r="D51" s="1915"/>
      <c r="E51" s="1915"/>
      <c r="F51" s="1915"/>
      <c r="G51" s="1915"/>
      <c r="H51" s="1915"/>
      <c r="I51" s="1915"/>
      <c r="J51" s="1915"/>
      <c r="K51" s="1915"/>
      <c r="L51" s="1915"/>
      <c r="M51" s="1915"/>
      <c r="N51" s="1916"/>
      <c r="Y51" s="78"/>
      <c r="Z51" s="78"/>
      <c r="AA51" s="78"/>
      <c r="AB51" s="78"/>
      <c r="AC51" s="78"/>
      <c r="AD51" s="78"/>
    </row>
    <row r="52" spans="1:30" ht="13.9" customHeight="1">
      <c r="A52" s="1924" t="s">
        <v>763</v>
      </c>
      <c r="B52" s="1925"/>
      <c r="C52" s="1925"/>
      <c r="D52" s="1925"/>
      <c r="E52" s="1925"/>
      <c r="F52" s="1925"/>
      <c r="G52" s="1925"/>
      <c r="H52" s="1925"/>
      <c r="I52" s="1925"/>
      <c r="J52" s="1925"/>
      <c r="K52" s="1925"/>
      <c r="L52" s="1925"/>
      <c r="M52" s="1925"/>
      <c r="N52" s="1926"/>
      <c r="Y52" s="78"/>
      <c r="Z52" s="78"/>
      <c r="AA52" s="78"/>
      <c r="AB52" s="78"/>
      <c r="AC52" s="78"/>
      <c r="AD52" s="78"/>
    </row>
    <row r="53" spans="1:30" ht="13.9" customHeight="1">
      <c r="A53" s="1906">
        <v>5.0999999999999996</v>
      </c>
      <c r="B53" s="1907"/>
      <c r="C53" s="1908" t="s">
        <v>764</v>
      </c>
      <c r="D53" s="1909"/>
      <c r="E53" s="1909"/>
      <c r="F53" s="1909"/>
      <c r="G53" s="1909"/>
      <c r="H53" s="1909"/>
      <c r="I53" s="1909"/>
      <c r="J53" s="1909"/>
      <c r="K53" s="1909"/>
      <c r="L53" s="1910"/>
      <c r="M53" s="1910"/>
      <c r="N53" s="1911"/>
      <c r="Y53" s="78"/>
      <c r="Z53" s="78"/>
      <c r="AA53" s="78"/>
      <c r="AB53" s="78"/>
      <c r="AC53" s="78"/>
      <c r="AD53" s="78"/>
    </row>
    <row r="54" spans="1:30" ht="13.9" customHeight="1">
      <c r="A54" s="1876" t="s">
        <v>765</v>
      </c>
      <c r="B54" s="1883"/>
      <c r="C54" s="1896" t="s">
        <v>766</v>
      </c>
      <c r="D54" s="1897"/>
      <c r="E54" s="1897"/>
      <c r="F54" s="1897"/>
      <c r="G54" s="1897"/>
      <c r="H54" s="1897"/>
      <c r="I54" s="1897"/>
      <c r="J54" s="1897"/>
      <c r="K54" s="1898"/>
      <c r="L54" s="130"/>
      <c r="M54" s="130"/>
      <c r="N54" s="130"/>
      <c r="Y54" s="78"/>
      <c r="Z54" s="78"/>
      <c r="AA54" s="78"/>
      <c r="AB54" s="78"/>
      <c r="AC54" s="78"/>
      <c r="AD54" s="78"/>
    </row>
    <row r="55" spans="1:30" ht="13.9" customHeight="1">
      <c r="A55" s="1876" t="s">
        <v>767</v>
      </c>
      <c r="B55" s="1883"/>
      <c r="C55" s="1896" t="s">
        <v>768</v>
      </c>
      <c r="D55" s="1897"/>
      <c r="E55" s="1897"/>
      <c r="F55" s="1897"/>
      <c r="G55" s="1897"/>
      <c r="H55" s="1897"/>
      <c r="I55" s="1897"/>
      <c r="J55" s="1897"/>
      <c r="K55" s="1898"/>
      <c r="L55" s="130"/>
      <c r="M55" s="130"/>
      <c r="N55" s="130"/>
      <c r="Y55" s="78"/>
      <c r="Z55" s="78"/>
      <c r="AA55" s="78"/>
      <c r="AB55" s="78"/>
      <c r="AC55" s="78"/>
      <c r="AD55" s="78"/>
    </row>
    <row r="56" spans="1:30" ht="13.9" customHeight="1">
      <c r="A56" s="1876" t="s">
        <v>769</v>
      </c>
      <c r="B56" s="1883"/>
      <c r="C56" s="1896" t="s">
        <v>770</v>
      </c>
      <c r="D56" s="1897"/>
      <c r="E56" s="1897"/>
      <c r="F56" s="1897"/>
      <c r="G56" s="1897"/>
      <c r="H56" s="1897"/>
      <c r="I56" s="1897"/>
      <c r="J56" s="1897"/>
      <c r="K56" s="1898"/>
      <c r="L56" s="130"/>
      <c r="M56" s="130"/>
      <c r="N56" s="130"/>
      <c r="Y56" s="78"/>
      <c r="Z56" s="78"/>
      <c r="AA56" s="78"/>
      <c r="AB56" s="78"/>
      <c r="AC56" s="78"/>
      <c r="AD56" s="78"/>
    </row>
    <row r="57" spans="1:30" ht="13.9" customHeight="1">
      <c r="A57" s="1876" t="s">
        <v>771</v>
      </c>
      <c r="B57" s="1883"/>
      <c r="C57" s="1896" t="s">
        <v>772</v>
      </c>
      <c r="D57" s="1897"/>
      <c r="E57" s="1897"/>
      <c r="F57" s="1897"/>
      <c r="G57" s="1897"/>
      <c r="H57" s="1897"/>
      <c r="I57" s="1897"/>
      <c r="J57" s="1897"/>
      <c r="K57" s="1898"/>
      <c r="L57" s="130"/>
      <c r="M57" s="130"/>
      <c r="N57" s="130"/>
      <c r="Y57" s="78"/>
      <c r="Z57" s="78"/>
      <c r="AA57" s="78"/>
      <c r="AB57" s="78"/>
      <c r="AC57" s="78"/>
      <c r="AD57" s="78"/>
    </row>
    <row r="58" spans="1:30" ht="43.25" customHeight="1">
      <c r="A58" s="1876" t="s">
        <v>773</v>
      </c>
      <c r="B58" s="1883"/>
      <c r="C58" s="1896" t="s">
        <v>774</v>
      </c>
      <c r="D58" s="1897"/>
      <c r="E58" s="1897"/>
      <c r="F58" s="1897"/>
      <c r="G58" s="1897"/>
      <c r="H58" s="1897"/>
      <c r="I58" s="1897"/>
      <c r="J58" s="1897"/>
      <c r="K58" s="1898"/>
      <c r="L58" s="130"/>
      <c r="M58" s="130"/>
      <c r="N58" s="130"/>
      <c r="Y58" s="78"/>
      <c r="Z58" s="78"/>
      <c r="AA58" s="78"/>
      <c r="AB58" s="78"/>
      <c r="AC58" s="78"/>
      <c r="AD58" s="78"/>
    </row>
    <row r="59" spans="1:30" ht="30.75" customHeight="1">
      <c r="A59" s="1876" t="s">
        <v>775</v>
      </c>
      <c r="B59" s="1883"/>
      <c r="C59" s="1896" t="s">
        <v>776</v>
      </c>
      <c r="D59" s="1897"/>
      <c r="E59" s="1897"/>
      <c r="F59" s="1897"/>
      <c r="G59" s="1897"/>
      <c r="H59" s="1897"/>
      <c r="I59" s="1897"/>
      <c r="J59" s="1897"/>
      <c r="K59" s="1898"/>
      <c r="L59" s="130"/>
      <c r="M59" s="130"/>
      <c r="N59" s="130"/>
      <c r="Y59" s="78"/>
      <c r="Z59" s="78"/>
      <c r="AA59" s="78"/>
      <c r="AB59" s="78"/>
      <c r="AC59" s="78"/>
      <c r="AD59" s="78"/>
    </row>
    <row r="60" spans="1:30" ht="13.9" customHeight="1">
      <c r="A60" s="1906">
        <v>5.2</v>
      </c>
      <c r="B60" s="1907"/>
      <c r="C60" s="1908" t="s">
        <v>777</v>
      </c>
      <c r="D60" s="1909"/>
      <c r="E60" s="1909"/>
      <c r="F60" s="1909"/>
      <c r="G60" s="1909"/>
      <c r="H60" s="1909"/>
      <c r="I60" s="1909"/>
      <c r="J60" s="1909"/>
      <c r="K60" s="1909"/>
      <c r="L60" s="1910"/>
      <c r="M60" s="1910"/>
      <c r="N60" s="1911"/>
      <c r="Y60" s="78"/>
      <c r="Z60" s="78"/>
      <c r="AA60" s="78"/>
      <c r="AB60" s="78"/>
      <c r="AC60" s="78"/>
      <c r="AD60" s="78"/>
    </row>
    <row r="61" spans="1:30" ht="45" customHeight="1">
      <c r="A61" s="1876" t="s">
        <v>778</v>
      </c>
      <c r="B61" s="1883"/>
      <c r="C61" s="1896" t="s">
        <v>779</v>
      </c>
      <c r="D61" s="1897"/>
      <c r="E61" s="1897"/>
      <c r="F61" s="1897"/>
      <c r="G61" s="1897"/>
      <c r="H61" s="1897"/>
      <c r="I61" s="1897"/>
      <c r="J61" s="1897"/>
      <c r="K61" s="1898"/>
      <c r="L61" s="130"/>
      <c r="M61" s="130"/>
      <c r="N61" s="130"/>
      <c r="Y61" s="78"/>
      <c r="Z61" s="78"/>
      <c r="AA61" s="78"/>
      <c r="AB61" s="78"/>
      <c r="AC61" s="78"/>
      <c r="AD61" s="78"/>
    </row>
    <row r="62" spans="1:30" ht="28.5" customHeight="1">
      <c r="A62" s="1876" t="s">
        <v>780</v>
      </c>
      <c r="B62" s="1883"/>
      <c r="C62" s="1896" t="s">
        <v>781</v>
      </c>
      <c r="D62" s="1897"/>
      <c r="E62" s="1897"/>
      <c r="F62" s="1897"/>
      <c r="G62" s="1897"/>
      <c r="H62" s="1897"/>
      <c r="I62" s="1897"/>
      <c r="J62" s="1897"/>
      <c r="K62" s="1898"/>
      <c r="L62" s="130"/>
      <c r="M62" s="130"/>
      <c r="N62" s="130"/>
      <c r="Y62" s="78"/>
      <c r="Z62" s="78"/>
      <c r="AA62" s="78"/>
      <c r="AB62" s="78"/>
      <c r="AC62" s="78"/>
      <c r="AD62" s="78"/>
    </row>
    <row r="63" spans="1:30" ht="75" customHeight="1">
      <c r="A63" s="1876" t="s">
        <v>782</v>
      </c>
      <c r="B63" s="1883"/>
      <c r="C63" s="1896" t="s">
        <v>783</v>
      </c>
      <c r="D63" s="1897"/>
      <c r="E63" s="1897"/>
      <c r="F63" s="1897"/>
      <c r="G63" s="1897"/>
      <c r="H63" s="1897"/>
      <c r="I63" s="1897"/>
      <c r="J63" s="1897"/>
      <c r="K63" s="1898"/>
      <c r="L63" s="130"/>
      <c r="M63" s="130"/>
      <c r="N63" s="130"/>
      <c r="Y63" s="78"/>
      <c r="Z63" s="78"/>
      <c r="AA63" s="78"/>
      <c r="AB63" s="78"/>
      <c r="AC63" s="78"/>
      <c r="AD63" s="78"/>
    </row>
    <row r="64" spans="1:30" ht="13.9" customHeight="1">
      <c r="A64" s="1876" t="s">
        <v>784</v>
      </c>
      <c r="B64" s="1883"/>
      <c r="C64" s="1896" t="s">
        <v>785</v>
      </c>
      <c r="D64" s="1897"/>
      <c r="E64" s="1897"/>
      <c r="F64" s="1897"/>
      <c r="G64" s="1897"/>
      <c r="H64" s="1897"/>
      <c r="I64" s="1897"/>
      <c r="J64" s="1897"/>
      <c r="K64" s="1898"/>
      <c r="L64" s="130"/>
      <c r="M64" s="130"/>
      <c r="N64" s="130"/>
      <c r="Y64" s="78"/>
      <c r="Z64" s="78"/>
      <c r="AA64" s="78"/>
      <c r="AB64" s="78"/>
      <c r="AC64" s="78"/>
      <c r="AD64" s="78"/>
    </row>
    <row r="65" spans="1:30" ht="30" customHeight="1">
      <c r="A65" s="1876" t="s">
        <v>786</v>
      </c>
      <c r="B65" s="1883"/>
      <c r="C65" s="1896" t="s">
        <v>787</v>
      </c>
      <c r="D65" s="1897"/>
      <c r="E65" s="1897"/>
      <c r="F65" s="1897"/>
      <c r="G65" s="1897"/>
      <c r="H65" s="1897"/>
      <c r="I65" s="1897"/>
      <c r="J65" s="1897"/>
      <c r="K65" s="1898"/>
      <c r="L65" s="130"/>
      <c r="M65" s="130"/>
      <c r="N65" s="130"/>
      <c r="Y65" s="78"/>
      <c r="Z65" s="78"/>
      <c r="AA65" s="78"/>
      <c r="AB65" s="78"/>
      <c r="AC65" s="78"/>
      <c r="AD65" s="78"/>
    </row>
    <row r="66" spans="1:30" ht="30.75" customHeight="1">
      <c r="A66" s="1876" t="s">
        <v>788</v>
      </c>
      <c r="B66" s="1883"/>
      <c r="C66" s="1896" t="s">
        <v>789</v>
      </c>
      <c r="D66" s="1897"/>
      <c r="E66" s="1897"/>
      <c r="F66" s="1897"/>
      <c r="G66" s="1897"/>
      <c r="H66" s="1897"/>
      <c r="I66" s="1897"/>
      <c r="J66" s="1897"/>
      <c r="K66" s="1898"/>
      <c r="L66" s="130"/>
      <c r="M66" s="130"/>
      <c r="N66" s="130"/>
      <c r="Y66" s="78"/>
      <c r="Z66" s="78"/>
      <c r="AA66" s="78"/>
      <c r="AB66" s="78"/>
      <c r="AC66" s="78"/>
      <c r="AD66" s="78"/>
    </row>
    <row r="67" spans="1:30" ht="30.75" customHeight="1">
      <c r="A67" s="1876" t="s">
        <v>790</v>
      </c>
      <c r="B67" s="1883"/>
      <c r="C67" s="1896" t="s">
        <v>791</v>
      </c>
      <c r="D67" s="1897"/>
      <c r="E67" s="1897"/>
      <c r="F67" s="1897"/>
      <c r="G67" s="1897"/>
      <c r="H67" s="1897"/>
      <c r="I67" s="1897"/>
      <c r="J67" s="1897"/>
      <c r="K67" s="1898"/>
      <c r="L67" s="130"/>
      <c r="M67" s="130"/>
      <c r="N67" s="130"/>
      <c r="Y67" s="78"/>
      <c r="Z67" s="78"/>
      <c r="AA67" s="78"/>
      <c r="AB67" s="78"/>
      <c r="AC67" s="78"/>
      <c r="AD67" s="78"/>
    </row>
    <row r="68" spans="1:30" ht="13.9" customHeight="1">
      <c r="A68" s="1906">
        <v>5.3</v>
      </c>
      <c r="B68" s="1907"/>
      <c r="C68" s="1930" t="s">
        <v>792</v>
      </c>
      <c r="D68" s="1931"/>
      <c r="E68" s="1931"/>
      <c r="F68" s="1931"/>
      <c r="G68" s="1931"/>
      <c r="H68" s="1931"/>
      <c r="I68" s="1931"/>
      <c r="J68" s="1931"/>
      <c r="K68" s="1932"/>
      <c r="L68" s="79"/>
      <c r="M68" s="79"/>
      <c r="N68" s="79"/>
      <c r="Y68" s="78"/>
      <c r="Z68" s="78"/>
      <c r="AA68" s="78"/>
      <c r="AB68" s="78"/>
      <c r="AC68" s="78"/>
      <c r="AD68" s="78"/>
    </row>
    <row r="69" spans="1:30" ht="30" customHeight="1">
      <c r="A69" s="1876" t="s">
        <v>793</v>
      </c>
      <c r="B69" s="1883"/>
      <c r="C69" s="1896" t="s">
        <v>794</v>
      </c>
      <c r="D69" s="1897"/>
      <c r="E69" s="1897"/>
      <c r="F69" s="1897"/>
      <c r="G69" s="1897"/>
      <c r="H69" s="1897"/>
      <c r="I69" s="1897"/>
      <c r="J69" s="1897"/>
      <c r="K69" s="1898"/>
      <c r="L69" s="130"/>
      <c r="M69" s="130"/>
      <c r="N69" s="130"/>
      <c r="Y69" s="78"/>
      <c r="Z69" s="78"/>
      <c r="AA69" s="78"/>
      <c r="AB69" s="78"/>
      <c r="AC69" s="78"/>
      <c r="AD69" s="78"/>
    </row>
    <row r="70" spans="1:30" ht="27.5" customHeight="1">
      <c r="A70" s="1876" t="s">
        <v>795</v>
      </c>
      <c r="B70" s="1883"/>
      <c r="C70" s="1896" t="s">
        <v>796</v>
      </c>
      <c r="D70" s="1897"/>
      <c r="E70" s="1897"/>
      <c r="F70" s="1897"/>
      <c r="G70" s="1897"/>
      <c r="H70" s="1897"/>
      <c r="I70" s="1897"/>
      <c r="J70" s="1897"/>
      <c r="K70" s="1898"/>
      <c r="L70" s="130"/>
      <c r="M70" s="130"/>
      <c r="N70" s="130"/>
      <c r="Y70" s="78"/>
      <c r="Z70" s="78"/>
      <c r="AA70" s="78"/>
      <c r="AB70" s="78"/>
      <c r="AC70" s="78"/>
      <c r="AD70" s="78"/>
    </row>
    <row r="71" spans="1:30" ht="27.5" customHeight="1">
      <c r="A71" s="1876" t="s">
        <v>797</v>
      </c>
      <c r="B71" s="1883"/>
      <c r="C71" s="1896" t="s">
        <v>798</v>
      </c>
      <c r="D71" s="1897"/>
      <c r="E71" s="1897"/>
      <c r="F71" s="1897"/>
      <c r="G71" s="1897"/>
      <c r="H71" s="1897"/>
      <c r="I71" s="1897"/>
      <c r="J71" s="1897"/>
      <c r="K71" s="1898"/>
      <c r="L71" s="130"/>
      <c r="M71" s="130"/>
      <c r="N71" s="130"/>
      <c r="Y71" s="78"/>
      <c r="Z71" s="78"/>
      <c r="AA71" s="78"/>
      <c r="AB71" s="78"/>
      <c r="AC71" s="78"/>
      <c r="AD71" s="78"/>
    </row>
    <row r="72" spans="1:30" ht="4.9000000000000004" customHeight="1">
      <c r="A72" s="1876"/>
      <c r="B72" s="1914"/>
      <c r="C72" s="1915"/>
      <c r="D72" s="1915"/>
      <c r="E72" s="1915"/>
      <c r="F72" s="1915"/>
      <c r="G72" s="1915"/>
      <c r="H72" s="1915"/>
      <c r="I72" s="1915"/>
      <c r="J72" s="1915"/>
      <c r="K72" s="1915"/>
      <c r="L72" s="1915"/>
      <c r="M72" s="1915"/>
      <c r="N72" s="1916"/>
      <c r="Y72" s="78"/>
      <c r="Z72" s="78"/>
      <c r="AA72" s="78"/>
      <c r="AB72" s="78"/>
      <c r="AC72" s="78"/>
      <c r="AD72" s="78"/>
    </row>
    <row r="73" spans="1:30" ht="13.9" customHeight="1">
      <c r="A73" s="1927" t="s">
        <v>799</v>
      </c>
      <c r="B73" s="1928"/>
      <c r="C73" s="1928"/>
      <c r="D73" s="1928"/>
      <c r="E73" s="1928"/>
      <c r="F73" s="1928"/>
      <c r="G73" s="1928"/>
      <c r="H73" s="1928"/>
      <c r="I73" s="1928"/>
      <c r="J73" s="1928"/>
      <c r="K73" s="1928"/>
      <c r="L73" s="1928"/>
      <c r="M73" s="1928"/>
      <c r="N73" s="1929"/>
      <c r="Y73" s="78"/>
      <c r="Z73" s="78"/>
      <c r="AA73" s="78"/>
      <c r="AB73" s="78"/>
      <c r="AC73" s="78"/>
      <c r="AD73" s="78"/>
    </row>
    <row r="74" spans="1:30" ht="27" customHeight="1">
      <c r="A74" s="1933"/>
      <c r="B74" s="1934"/>
      <c r="C74" s="959"/>
      <c r="D74" s="960"/>
      <c r="E74" s="960"/>
      <c r="F74" s="960"/>
      <c r="G74" s="960"/>
      <c r="H74" s="960"/>
      <c r="I74" s="960"/>
      <c r="J74" s="960"/>
      <c r="K74" s="960"/>
      <c r="L74" s="960"/>
      <c r="M74" s="960"/>
      <c r="N74" s="961"/>
      <c r="Y74" s="78"/>
      <c r="Z74" s="78"/>
      <c r="AA74" s="78"/>
      <c r="AB74" s="78"/>
      <c r="AC74" s="78"/>
      <c r="AD74" s="78"/>
    </row>
    <row r="75" spans="1:30" ht="27" customHeight="1">
      <c r="A75" s="1933"/>
      <c r="B75" s="1934"/>
      <c r="C75" s="959"/>
      <c r="D75" s="1935"/>
      <c r="E75" s="1935"/>
      <c r="F75" s="1935"/>
      <c r="G75" s="1935"/>
      <c r="H75" s="1935"/>
      <c r="I75" s="1935"/>
      <c r="J75" s="1935"/>
      <c r="K75" s="1935"/>
      <c r="L75" s="1935"/>
      <c r="M75" s="1935"/>
      <c r="N75" s="1936"/>
      <c r="Y75" s="78"/>
      <c r="Z75" s="78"/>
      <c r="AA75" s="78"/>
      <c r="AB75" s="78"/>
      <c r="AC75" s="78"/>
      <c r="AD75" s="78"/>
    </row>
    <row r="76" spans="1:30" ht="27" customHeight="1">
      <c r="A76" s="1933"/>
      <c r="B76" s="1934"/>
      <c r="C76" s="959"/>
      <c r="D76" s="1935"/>
      <c r="E76" s="1935"/>
      <c r="F76" s="1935"/>
      <c r="G76" s="1935"/>
      <c r="H76" s="1935"/>
      <c r="I76" s="1935"/>
      <c r="J76" s="1935"/>
      <c r="K76" s="1935"/>
      <c r="L76" s="1935"/>
      <c r="M76" s="1935"/>
      <c r="N76" s="1936"/>
      <c r="Y76" s="78"/>
      <c r="Z76" s="78"/>
      <c r="AA76" s="78"/>
      <c r="AB76" s="78"/>
      <c r="AC76" s="78"/>
      <c r="AD76" s="78"/>
    </row>
    <row r="77" spans="1:30" ht="27" customHeight="1">
      <c r="A77" s="1933"/>
      <c r="B77" s="1934"/>
      <c r="C77" s="959"/>
      <c r="D77" s="1935"/>
      <c r="E77" s="1935"/>
      <c r="F77" s="1935"/>
      <c r="G77" s="1935"/>
      <c r="H77" s="1935"/>
      <c r="I77" s="1935"/>
      <c r="J77" s="1935"/>
      <c r="K77" s="1935"/>
      <c r="L77" s="1935"/>
      <c r="M77" s="1935"/>
      <c r="N77" s="1936"/>
      <c r="Y77" s="78"/>
      <c r="Z77" s="78"/>
      <c r="AA77" s="78"/>
      <c r="AB77" s="78"/>
      <c r="AC77" s="78"/>
      <c r="AD77" s="78"/>
    </row>
    <row r="78" spans="1:30" ht="27" customHeight="1">
      <c r="A78" s="1933"/>
      <c r="B78" s="1934"/>
      <c r="C78" s="959"/>
      <c r="D78" s="1935"/>
      <c r="E78" s="1935"/>
      <c r="F78" s="1935"/>
      <c r="G78" s="1935"/>
      <c r="H78" s="1935"/>
      <c r="I78" s="1935"/>
      <c r="J78" s="1935"/>
      <c r="K78" s="1935"/>
      <c r="L78" s="1935"/>
      <c r="M78" s="1935"/>
      <c r="N78" s="1936"/>
      <c r="Y78" s="78"/>
      <c r="Z78" s="78"/>
      <c r="AA78" s="78"/>
      <c r="AB78" s="78"/>
      <c r="AC78" s="78"/>
      <c r="AD78" s="78"/>
    </row>
    <row r="79" spans="1:30" ht="27" customHeight="1">
      <c r="A79" s="1933"/>
      <c r="B79" s="1934"/>
      <c r="C79" s="959"/>
      <c r="D79" s="1935"/>
      <c r="E79" s="1935"/>
      <c r="F79" s="1935"/>
      <c r="G79" s="1935"/>
      <c r="H79" s="1935"/>
      <c r="I79" s="1935"/>
      <c r="J79" s="1935"/>
      <c r="K79" s="1935"/>
      <c r="L79" s="1935"/>
      <c r="M79" s="1935"/>
      <c r="N79" s="1936"/>
      <c r="Y79" s="78"/>
      <c r="Z79" s="78"/>
      <c r="AA79" s="78"/>
      <c r="AB79" s="78"/>
      <c r="AC79" s="78"/>
      <c r="AD79" s="78"/>
    </row>
    <row r="80" spans="1:30" ht="27" customHeight="1">
      <c r="A80" s="1933"/>
      <c r="B80" s="1934"/>
      <c r="C80" s="959"/>
      <c r="D80" s="1935"/>
      <c r="E80" s="1935"/>
      <c r="F80" s="1935"/>
      <c r="G80" s="1935"/>
      <c r="H80" s="1935"/>
      <c r="I80" s="1935"/>
      <c r="J80" s="1935"/>
      <c r="K80" s="1935"/>
      <c r="L80" s="1935"/>
      <c r="M80" s="1935"/>
      <c r="N80" s="1936"/>
      <c r="Y80" s="78"/>
      <c r="Z80" s="78"/>
      <c r="AA80" s="78"/>
      <c r="AB80" s="78"/>
      <c r="AC80" s="78"/>
      <c r="AD80" s="78"/>
    </row>
    <row r="81" spans="1:30" ht="27" customHeight="1">
      <c r="A81" s="1933"/>
      <c r="B81" s="1934"/>
      <c r="C81" s="959"/>
      <c r="D81" s="1935"/>
      <c r="E81" s="1935"/>
      <c r="F81" s="1935"/>
      <c r="G81" s="1935"/>
      <c r="H81" s="1935"/>
      <c r="I81" s="1935"/>
      <c r="J81" s="1935"/>
      <c r="K81" s="1935"/>
      <c r="L81" s="1935"/>
      <c r="M81" s="1935"/>
      <c r="N81" s="1936"/>
      <c r="Y81" s="78"/>
      <c r="Z81" s="78"/>
      <c r="AA81" s="78"/>
      <c r="AB81" s="78"/>
      <c r="AC81" s="78"/>
      <c r="AD81" s="78"/>
    </row>
    <row r="82" spans="1:30" ht="27" customHeight="1">
      <c r="A82" s="1933"/>
      <c r="B82" s="1934"/>
      <c r="C82" s="959"/>
      <c r="D82" s="1935"/>
      <c r="E82" s="1935"/>
      <c r="F82" s="1935"/>
      <c r="G82" s="1935"/>
      <c r="H82" s="1935"/>
      <c r="I82" s="1935"/>
      <c r="J82" s="1935"/>
      <c r="K82" s="1935"/>
      <c r="L82" s="1935"/>
      <c r="M82" s="1935"/>
      <c r="N82" s="1936"/>
      <c r="Y82" s="78"/>
      <c r="Z82" s="78"/>
      <c r="AA82" s="78"/>
      <c r="AB82" s="78"/>
      <c r="AC82" s="78"/>
      <c r="AD82" s="78"/>
    </row>
    <row r="83" spans="1:30" ht="27" customHeight="1">
      <c r="A83" s="1933"/>
      <c r="B83" s="1934"/>
      <c r="C83" s="959"/>
      <c r="D83" s="1935"/>
      <c r="E83" s="1935"/>
      <c r="F83" s="1935"/>
      <c r="G83" s="1935"/>
      <c r="H83" s="1935"/>
      <c r="I83" s="1935"/>
      <c r="J83" s="1935"/>
      <c r="K83" s="1935"/>
      <c r="L83" s="1935"/>
      <c r="M83" s="1935"/>
      <c r="N83" s="1936"/>
      <c r="Y83" s="78"/>
      <c r="Z83" s="78"/>
      <c r="AA83" s="78"/>
      <c r="AB83" s="78"/>
      <c r="AC83" s="78"/>
      <c r="AD83" s="78"/>
    </row>
    <row r="84" spans="1:30" ht="27" customHeight="1">
      <c r="A84" s="1933"/>
      <c r="B84" s="1934"/>
      <c r="C84" s="959"/>
      <c r="D84" s="1935"/>
      <c r="E84" s="1935"/>
      <c r="F84" s="1935"/>
      <c r="G84" s="1935"/>
      <c r="H84" s="1935"/>
      <c r="I84" s="1935"/>
      <c r="J84" s="1935"/>
      <c r="K84" s="1935"/>
      <c r="L84" s="1935"/>
      <c r="M84" s="1935"/>
      <c r="N84" s="1936"/>
      <c r="Y84" s="78"/>
      <c r="Z84" s="78"/>
      <c r="AA84" s="78"/>
      <c r="AB84" s="78"/>
      <c r="AC84" s="78"/>
      <c r="AD84" s="78"/>
    </row>
    <row r="85" spans="1:30" ht="27" customHeight="1">
      <c r="A85" s="1933"/>
      <c r="B85" s="1934"/>
      <c r="C85" s="959"/>
      <c r="D85" s="1935"/>
      <c r="E85" s="1935"/>
      <c r="F85" s="1935"/>
      <c r="G85" s="1935"/>
      <c r="H85" s="1935"/>
      <c r="I85" s="1935"/>
      <c r="J85" s="1935"/>
      <c r="K85" s="1935"/>
      <c r="L85" s="1935"/>
      <c r="M85" s="1935"/>
      <c r="N85" s="1936"/>
      <c r="Y85" s="78"/>
      <c r="Z85" s="78"/>
      <c r="AA85" s="78"/>
      <c r="AB85" s="78"/>
      <c r="AC85" s="78"/>
      <c r="AD85" s="78"/>
    </row>
    <row r="86" spans="1:30" ht="27" customHeight="1">
      <c r="A86" s="1933"/>
      <c r="B86" s="1934"/>
      <c r="C86" s="959"/>
      <c r="D86" s="1935"/>
      <c r="E86" s="1935"/>
      <c r="F86" s="1935"/>
      <c r="G86" s="1935"/>
      <c r="H86" s="1935"/>
      <c r="I86" s="1935"/>
      <c r="J86" s="1935"/>
      <c r="K86" s="1935"/>
      <c r="L86" s="1935"/>
      <c r="M86" s="1935"/>
      <c r="N86" s="1936"/>
      <c r="Y86" s="78"/>
      <c r="Z86" s="78"/>
      <c r="AA86" s="78"/>
      <c r="AB86" s="78"/>
      <c r="AC86" s="78"/>
      <c r="AD86" s="78"/>
    </row>
    <row r="87" spans="1:30" ht="4.9000000000000004" customHeight="1">
      <c r="A87" s="1954"/>
      <c r="B87" s="1955"/>
      <c r="C87" s="1956"/>
      <c r="D87" s="1956"/>
      <c r="E87" s="1956"/>
      <c r="F87" s="1956"/>
      <c r="G87" s="1956"/>
      <c r="H87" s="1956"/>
      <c r="I87" s="1956"/>
      <c r="J87" s="1956"/>
      <c r="K87" s="1956"/>
      <c r="L87" s="1956"/>
      <c r="M87" s="1956"/>
      <c r="N87" s="1957"/>
      <c r="Y87" s="78"/>
      <c r="Z87" s="78"/>
      <c r="AA87" s="78"/>
      <c r="AB87" s="78"/>
      <c r="AC87" s="78"/>
      <c r="AD87" s="78"/>
    </row>
    <row r="88" spans="1:30" ht="13.9" customHeight="1">
      <c r="A88" s="1958" t="s">
        <v>800</v>
      </c>
      <c r="B88" s="1959"/>
      <c r="C88" s="1959"/>
      <c r="D88" s="1959"/>
      <c r="E88" s="1959"/>
      <c r="F88" s="1959"/>
      <c r="G88" s="1959"/>
      <c r="H88" s="1959"/>
      <c r="I88" s="1959"/>
      <c r="J88" s="1959"/>
      <c r="K88" s="1959"/>
      <c r="L88" s="1959"/>
      <c r="M88" s="1959"/>
      <c r="N88" s="1960"/>
      <c r="Y88" s="78"/>
      <c r="Z88" s="78"/>
      <c r="AA88" s="78"/>
      <c r="AB88" s="78"/>
      <c r="AC88" s="78"/>
      <c r="AD88" s="78"/>
    </row>
    <row r="89" spans="1:30" ht="13.9" customHeight="1">
      <c r="A89" s="1943"/>
      <c r="B89" s="1944"/>
      <c r="C89" s="1944"/>
      <c r="D89" s="1945"/>
      <c r="E89" s="1943"/>
      <c r="F89" s="1949"/>
      <c r="G89" s="1949"/>
      <c r="H89" s="1949"/>
      <c r="I89" s="1950"/>
      <c r="J89" s="1943"/>
      <c r="K89" s="1949"/>
      <c r="L89" s="1949"/>
      <c r="M89" s="1949"/>
      <c r="N89" s="1950"/>
      <c r="Y89" s="78"/>
      <c r="Z89" s="78"/>
      <c r="AA89" s="78"/>
      <c r="AB89" s="78"/>
      <c r="AC89" s="78"/>
      <c r="AD89" s="78"/>
    </row>
    <row r="90" spans="1:30" ht="13.9" customHeight="1">
      <c r="A90" s="1946"/>
      <c r="B90" s="1947"/>
      <c r="C90" s="1947"/>
      <c r="D90" s="1948"/>
      <c r="E90" s="1951"/>
      <c r="F90" s="1952"/>
      <c r="G90" s="1952"/>
      <c r="H90" s="1952"/>
      <c r="I90" s="1953"/>
      <c r="J90" s="1951"/>
      <c r="K90" s="1952"/>
      <c r="L90" s="1952"/>
      <c r="M90" s="1952"/>
      <c r="N90" s="1953"/>
      <c r="Y90" s="78"/>
      <c r="Z90" s="78"/>
      <c r="AA90" s="78"/>
      <c r="AB90" s="78"/>
      <c r="AC90" s="78"/>
      <c r="AD90" s="78"/>
    </row>
    <row r="91" spans="1:30" ht="13.9" customHeight="1">
      <c r="A91" s="1937" t="s">
        <v>801</v>
      </c>
      <c r="B91" s="1938"/>
      <c r="C91" s="1938"/>
      <c r="D91" s="1939"/>
      <c r="E91" s="1940" t="s">
        <v>802</v>
      </c>
      <c r="F91" s="1941"/>
      <c r="G91" s="1941"/>
      <c r="H91" s="1941"/>
      <c r="I91" s="1942"/>
      <c r="J91" s="1937" t="s">
        <v>803</v>
      </c>
      <c r="K91" s="1938"/>
      <c r="L91" s="1938"/>
      <c r="M91" s="1938"/>
      <c r="N91" s="1939"/>
      <c r="Y91" s="78"/>
      <c r="Z91" s="78"/>
      <c r="AA91" s="78"/>
      <c r="AB91" s="78"/>
      <c r="AC91" s="78"/>
      <c r="AD91" s="78"/>
    </row>
    <row r="92" spans="1:30" ht="13.9" customHeight="1">
      <c r="A92" s="1943"/>
      <c r="B92" s="1944"/>
      <c r="C92" s="1944"/>
      <c r="D92" s="1945"/>
      <c r="E92" s="1943"/>
      <c r="F92" s="1949"/>
      <c r="G92" s="1949"/>
      <c r="H92" s="1949"/>
      <c r="I92" s="1950"/>
      <c r="J92" s="1943"/>
      <c r="K92" s="1949"/>
      <c r="L92" s="1949"/>
      <c r="M92" s="1949"/>
      <c r="N92" s="1950"/>
      <c r="Y92" s="78"/>
      <c r="Z92" s="78"/>
      <c r="AA92" s="78"/>
      <c r="AB92" s="78"/>
      <c r="AC92" s="78"/>
      <c r="AD92" s="78"/>
    </row>
    <row r="93" spans="1:30" ht="13.9" customHeight="1">
      <c r="A93" s="1946"/>
      <c r="B93" s="1947"/>
      <c r="C93" s="1947"/>
      <c r="D93" s="1948"/>
      <c r="E93" s="1951"/>
      <c r="F93" s="1952"/>
      <c r="G93" s="1952"/>
      <c r="H93" s="1952"/>
      <c r="I93" s="1953"/>
      <c r="J93" s="1951"/>
      <c r="K93" s="1952"/>
      <c r="L93" s="1952"/>
      <c r="M93" s="1952"/>
      <c r="N93" s="1953"/>
      <c r="Y93" s="78"/>
      <c r="Z93" s="78"/>
      <c r="AA93" s="78"/>
      <c r="AB93" s="78"/>
      <c r="AC93" s="78"/>
      <c r="AD93" s="78"/>
    </row>
    <row r="94" spans="1:30" ht="13.9" customHeight="1">
      <c r="A94" s="1937" t="s">
        <v>804</v>
      </c>
      <c r="B94" s="1938"/>
      <c r="C94" s="1938"/>
      <c r="D94" s="1939"/>
      <c r="E94" s="1940" t="s">
        <v>805</v>
      </c>
      <c r="F94" s="1941"/>
      <c r="G94" s="1941"/>
      <c r="H94" s="1941"/>
      <c r="I94" s="1942"/>
      <c r="J94" s="1937" t="s">
        <v>806</v>
      </c>
      <c r="K94" s="1938"/>
      <c r="L94" s="1938"/>
      <c r="M94" s="1938"/>
      <c r="N94" s="1939"/>
      <c r="Y94" s="78"/>
      <c r="Z94" s="78"/>
      <c r="AA94" s="78"/>
      <c r="AB94" s="78"/>
      <c r="AC94" s="78"/>
      <c r="AD94" s="78"/>
    </row>
    <row r="95" spans="1:30" ht="4.9000000000000004" customHeight="1">
      <c r="A95" s="1923"/>
      <c r="B95" s="1915"/>
      <c r="C95" s="1915"/>
      <c r="D95" s="1915"/>
      <c r="E95" s="1915"/>
      <c r="F95" s="1915"/>
      <c r="G95" s="1915"/>
      <c r="H95" s="1915"/>
      <c r="I95" s="1915"/>
      <c r="J95" s="1915"/>
      <c r="K95" s="1915"/>
      <c r="L95" s="1915"/>
      <c r="M95" s="1915"/>
      <c r="N95" s="1916"/>
      <c r="Y95" s="78"/>
      <c r="Z95" s="78"/>
      <c r="AA95" s="78"/>
      <c r="AB95" s="78"/>
      <c r="AC95" s="78"/>
      <c r="AD95" s="78"/>
    </row>
    <row r="96" spans="1:30" ht="13.9" customHeight="1">
      <c r="A96" s="1967" t="s">
        <v>807</v>
      </c>
      <c r="B96" s="1968"/>
      <c r="C96" s="1969"/>
      <c r="D96" s="1970"/>
      <c r="E96" s="1971"/>
      <c r="F96" s="1971"/>
      <c r="G96" s="1972"/>
      <c r="H96" s="1973" t="s">
        <v>808</v>
      </c>
      <c r="I96" s="1974"/>
      <c r="J96" s="1975"/>
      <c r="K96" s="1970"/>
      <c r="L96" s="1976"/>
      <c r="M96" s="1976"/>
      <c r="N96" s="1977"/>
      <c r="Y96" s="78"/>
      <c r="Z96" s="78"/>
      <c r="AA96" s="78"/>
      <c r="AB96" s="78"/>
      <c r="AC96" s="78"/>
      <c r="AD96" s="78"/>
    </row>
    <row r="97" spans="1:30" ht="4.9000000000000004" customHeight="1">
      <c r="A97" s="1961"/>
      <c r="B97" s="1962"/>
      <c r="C97" s="1962"/>
      <c r="D97" s="1962"/>
      <c r="E97" s="1962"/>
      <c r="F97" s="1962"/>
      <c r="G97" s="1962"/>
      <c r="H97" s="1962"/>
      <c r="I97" s="1962"/>
      <c r="J97" s="1962"/>
      <c r="K97" s="1962"/>
      <c r="L97" s="1962"/>
      <c r="M97" s="1962"/>
      <c r="N97" s="1963"/>
      <c r="Y97" s="78"/>
      <c r="Z97" s="78"/>
      <c r="AA97" s="78"/>
      <c r="AB97" s="78"/>
      <c r="AC97" s="78"/>
      <c r="AD97" s="78"/>
    </row>
    <row r="98" spans="1:30" ht="13.9" customHeight="1">
      <c r="A98" s="1964" t="s">
        <v>809</v>
      </c>
      <c r="B98" s="1965"/>
      <c r="C98" s="1965"/>
      <c r="D98" s="1965"/>
      <c r="E98" s="1965"/>
      <c r="F98" s="1965"/>
      <c r="G98" s="1965"/>
      <c r="H98" s="1965"/>
      <c r="I98" s="1965"/>
      <c r="J98" s="1965"/>
      <c r="K98" s="1965"/>
      <c r="L98" s="1965"/>
      <c r="M98" s="1965"/>
      <c r="N98" s="1966"/>
      <c r="Y98" s="78"/>
      <c r="Z98" s="78"/>
      <c r="AA98" s="78"/>
      <c r="AB98" s="78"/>
      <c r="AC98" s="78"/>
      <c r="AD98" s="78"/>
    </row>
    <row r="99" spans="1:30">
      <c r="Y99" s="78"/>
      <c r="Z99" s="78"/>
      <c r="AA99" s="78"/>
      <c r="AB99" s="78"/>
      <c r="AC99" s="78"/>
      <c r="AD99" s="78"/>
    </row>
    <row r="100" spans="1:30">
      <c r="Y100" s="78"/>
      <c r="Z100" s="78"/>
      <c r="AA100" s="78"/>
      <c r="AB100" s="78"/>
      <c r="AC100" s="78"/>
      <c r="AD100" s="78"/>
    </row>
    <row r="101" spans="1:30">
      <c r="Y101" s="78"/>
      <c r="Z101" s="78"/>
      <c r="AA101" s="78"/>
      <c r="AB101" s="78"/>
      <c r="AC101" s="78"/>
      <c r="AD101" s="78"/>
    </row>
    <row r="102" spans="1:30">
      <c r="Y102" s="78"/>
      <c r="Z102" s="78"/>
      <c r="AA102" s="78"/>
      <c r="AB102" s="78"/>
      <c r="AC102" s="78"/>
      <c r="AD102" s="78"/>
    </row>
    <row r="103" spans="1:30">
      <c r="Y103" s="78"/>
      <c r="Z103" s="78"/>
      <c r="AA103" s="78"/>
      <c r="AB103" s="78"/>
      <c r="AC103" s="78"/>
      <c r="AD103" s="78"/>
    </row>
    <row r="104" spans="1:30">
      <c r="Y104" s="78"/>
      <c r="Z104" s="78"/>
      <c r="AA104" s="78"/>
      <c r="AB104" s="78"/>
      <c r="AC104" s="78"/>
      <c r="AD104" s="78"/>
    </row>
    <row r="105" spans="1:30">
      <c r="Y105" s="78"/>
      <c r="Z105" s="78"/>
      <c r="AA105" s="78"/>
      <c r="AB105" s="78"/>
      <c r="AC105" s="78"/>
      <c r="AD105" s="78"/>
    </row>
    <row r="106" spans="1:30">
      <c r="Y106" s="81"/>
      <c r="Z106" s="81"/>
      <c r="AA106" s="81"/>
      <c r="AB106" s="81"/>
      <c r="AC106" s="81"/>
      <c r="AD106" s="81"/>
    </row>
    <row r="107" spans="1:30">
      <c r="Y107" s="81"/>
      <c r="Z107" s="81"/>
      <c r="AA107" s="81"/>
      <c r="AB107" s="81"/>
      <c r="AC107" s="81"/>
      <c r="AD107" s="81"/>
    </row>
    <row r="108" spans="1:30">
      <c r="Y108" s="81"/>
      <c r="Z108" s="81"/>
      <c r="AA108" s="81"/>
      <c r="AB108" s="81"/>
      <c r="AC108" s="81"/>
      <c r="AD108" s="81"/>
    </row>
    <row r="109" spans="1:30">
      <c r="Y109" s="81"/>
      <c r="Z109" s="81"/>
      <c r="AA109" s="81"/>
      <c r="AB109" s="81"/>
      <c r="AC109" s="81"/>
      <c r="AD109" s="81"/>
    </row>
    <row r="110" spans="1:30">
      <c r="Y110" s="81"/>
      <c r="Z110" s="81"/>
      <c r="AA110" s="81"/>
      <c r="AB110" s="81"/>
      <c r="AC110" s="81"/>
      <c r="AD110" s="81"/>
    </row>
    <row r="111" spans="1:30">
      <c r="Y111" s="81"/>
      <c r="Z111" s="81"/>
      <c r="AA111" s="81"/>
      <c r="AB111" s="81"/>
      <c r="AC111" s="81"/>
      <c r="AD111" s="81"/>
    </row>
    <row r="112" spans="1:30">
      <c r="Y112" s="81"/>
      <c r="Z112" s="81"/>
      <c r="AA112" s="81"/>
      <c r="AB112" s="81"/>
      <c r="AC112" s="81"/>
      <c r="AD112" s="81"/>
    </row>
    <row r="113" spans="25:30">
      <c r="Y113" s="81"/>
      <c r="Z113" s="81"/>
      <c r="AA113" s="81"/>
      <c r="AB113" s="81"/>
      <c r="AC113" s="81"/>
      <c r="AD113" s="81"/>
    </row>
    <row r="114" spans="25:30">
      <c r="Y114" s="81"/>
      <c r="Z114" s="81"/>
      <c r="AA114" s="81"/>
      <c r="AB114" s="81"/>
      <c r="AC114" s="81"/>
      <c r="AD114" s="81"/>
    </row>
    <row r="115" spans="25:30">
      <c r="Y115" s="81"/>
      <c r="Z115" s="81"/>
      <c r="AA115" s="81"/>
      <c r="AB115" s="81"/>
      <c r="AC115" s="81"/>
      <c r="AD115" s="81"/>
    </row>
    <row r="116" spans="25:30">
      <c r="Y116" s="81"/>
      <c r="Z116" s="81"/>
      <c r="AA116" s="81"/>
      <c r="AB116" s="81"/>
      <c r="AC116" s="81"/>
      <c r="AD116" s="81"/>
    </row>
    <row r="117" spans="25:30">
      <c r="Y117" s="81"/>
      <c r="Z117" s="81"/>
      <c r="AA117" s="81"/>
      <c r="AB117" s="81"/>
      <c r="AC117" s="81"/>
      <c r="AD117" s="81"/>
    </row>
    <row r="118" spans="25:30">
      <c r="Y118" s="81"/>
      <c r="Z118" s="81"/>
      <c r="AA118" s="81"/>
      <c r="AB118" s="81"/>
      <c r="AC118" s="81"/>
      <c r="AD118" s="81"/>
    </row>
  </sheetData>
  <sheetProtection algorithmName="SHA-512" hashValue="xlpfbWtXUxmXr4pLC3rK70uDN159XM621/UTTWG3vco7a7ZLJjsCTm0DxTfcVMduH7xzYDT2lW1kJ+iVJ6yZRw==" saltValue="lgC77X8N4RGZ6eTdGiM/pw==" spinCount="100000" sheet="1" objects="1" scenarios="1" formatRows="0"/>
  <mergeCells count="177">
    <mergeCell ref="A97:N97"/>
    <mergeCell ref="A98:N98"/>
    <mergeCell ref="A94:D94"/>
    <mergeCell ref="E94:I94"/>
    <mergeCell ref="J94:N94"/>
    <mergeCell ref="A95:N95"/>
    <mergeCell ref="A96:C96"/>
    <mergeCell ref="D96:G96"/>
    <mergeCell ref="H96:J96"/>
    <mergeCell ref="K96:N96"/>
    <mergeCell ref="A91:D91"/>
    <mergeCell ref="E91:I91"/>
    <mergeCell ref="J91:N91"/>
    <mergeCell ref="A92:D93"/>
    <mergeCell ref="E92:I93"/>
    <mergeCell ref="J92:N93"/>
    <mergeCell ref="A86:B86"/>
    <mergeCell ref="C86:N86"/>
    <mergeCell ref="A87:N87"/>
    <mergeCell ref="A88:N88"/>
    <mergeCell ref="A89:D90"/>
    <mergeCell ref="E89:I90"/>
    <mergeCell ref="J89:N90"/>
    <mergeCell ref="A83:B83"/>
    <mergeCell ref="C83:N83"/>
    <mergeCell ref="A84:B84"/>
    <mergeCell ref="C84:N84"/>
    <mergeCell ref="A85:B85"/>
    <mergeCell ref="C85:N85"/>
    <mergeCell ref="A80:B80"/>
    <mergeCell ref="C80:N80"/>
    <mergeCell ref="A81:B81"/>
    <mergeCell ref="C81:N81"/>
    <mergeCell ref="A82:B82"/>
    <mergeCell ref="C82:N82"/>
    <mergeCell ref="A77:B77"/>
    <mergeCell ref="C77:N77"/>
    <mergeCell ref="A78:B78"/>
    <mergeCell ref="C78:N78"/>
    <mergeCell ref="A79:B79"/>
    <mergeCell ref="C79:N79"/>
    <mergeCell ref="A74:B74"/>
    <mergeCell ref="C74:N74"/>
    <mergeCell ref="A75:B75"/>
    <mergeCell ref="C75:N75"/>
    <mergeCell ref="A76:B76"/>
    <mergeCell ref="C76:N76"/>
    <mergeCell ref="A70:B70"/>
    <mergeCell ref="C70:K70"/>
    <mergeCell ref="A71:B71"/>
    <mergeCell ref="C71:K71"/>
    <mergeCell ref="A72:N72"/>
    <mergeCell ref="A73:N73"/>
    <mergeCell ref="A67:B67"/>
    <mergeCell ref="C67:K67"/>
    <mergeCell ref="A68:B68"/>
    <mergeCell ref="C68:K68"/>
    <mergeCell ref="A69:B69"/>
    <mergeCell ref="C69:K69"/>
    <mergeCell ref="A64:B64"/>
    <mergeCell ref="C64:K64"/>
    <mergeCell ref="A65:B65"/>
    <mergeCell ref="C65:K65"/>
    <mergeCell ref="A66:B66"/>
    <mergeCell ref="C66:K66"/>
    <mergeCell ref="A61:B61"/>
    <mergeCell ref="C61:K61"/>
    <mergeCell ref="A62:B62"/>
    <mergeCell ref="C62:K62"/>
    <mergeCell ref="A63:B63"/>
    <mergeCell ref="C63:K63"/>
    <mergeCell ref="A58:B58"/>
    <mergeCell ref="C58:K58"/>
    <mergeCell ref="A59:B59"/>
    <mergeCell ref="C59:K59"/>
    <mergeCell ref="A60:B60"/>
    <mergeCell ref="C60:N60"/>
    <mergeCell ref="A55:B55"/>
    <mergeCell ref="C55:K55"/>
    <mergeCell ref="A56:B56"/>
    <mergeCell ref="C56:K56"/>
    <mergeCell ref="A57:B57"/>
    <mergeCell ref="C57:K57"/>
    <mergeCell ref="A51:N51"/>
    <mergeCell ref="A52:N52"/>
    <mergeCell ref="A53:B53"/>
    <mergeCell ref="C53:N53"/>
    <mergeCell ref="A54:B54"/>
    <mergeCell ref="C54:K54"/>
    <mergeCell ref="A48:B48"/>
    <mergeCell ref="C48:K48"/>
    <mergeCell ref="A49:B49"/>
    <mergeCell ref="C49:K49"/>
    <mergeCell ref="A50:B50"/>
    <mergeCell ref="C50:K50"/>
    <mergeCell ref="A45:B45"/>
    <mergeCell ref="C45:K45"/>
    <mergeCell ref="A46:B46"/>
    <mergeCell ref="C46:K46"/>
    <mergeCell ref="A47:B47"/>
    <mergeCell ref="C47:K47"/>
    <mergeCell ref="A42:B42"/>
    <mergeCell ref="C42:K42"/>
    <mergeCell ref="A43:B43"/>
    <mergeCell ref="C43:K43"/>
    <mergeCell ref="A44:B44"/>
    <mergeCell ref="C44:K44"/>
    <mergeCell ref="A39:B39"/>
    <mergeCell ref="C39:K39"/>
    <mergeCell ref="A40:B40"/>
    <mergeCell ref="C40:N40"/>
    <mergeCell ref="A41:B41"/>
    <mergeCell ref="C41:K41"/>
    <mergeCell ref="A35:N35"/>
    <mergeCell ref="A36:N36"/>
    <mergeCell ref="A37:B37"/>
    <mergeCell ref="C37:K37"/>
    <mergeCell ref="A38:B38"/>
    <mergeCell ref="C38:K38"/>
    <mergeCell ref="A32:B32"/>
    <mergeCell ref="C32:N32"/>
    <mergeCell ref="A33:B33"/>
    <mergeCell ref="C33:K33"/>
    <mergeCell ref="A34:B34"/>
    <mergeCell ref="C34:K34"/>
    <mergeCell ref="A29:B29"/>
    <mergeCell ref="C29:K29"/>
    <mergeCell ref="A30:B30"/>
    <mergeCell ref="C30:K30"/>
    <mergeCell ref="A31:B31"/>
    <mergeCell ref="C31:K31"/>
    <mergeCell ref="A26:B26"/>
    <mergeCell ref="C26:K26"/>
    <mergeCell ref="A27:B27"/>
    <mergeCell ref="C27:K27"/>
    <mergeCell ref="A28:B28"/>
    <mergeCell ref="C28:N28"/>
    <mergeCell ref="A23:B23"/>
    <mergeCell ref="C23:K23"/>
    <mergeCell ref="A24:B24"/>
    <mergeCell ref="C24:K24"/>
    <mergeCell ref="A25:B25"/>
    <mergeCell ref="C25:K25"/>
    <mergeCell ref="A20:B20"/>
    <mergeCell ref="C20:K20"/>
    <mergeCell ref="A21:B21"/>
    <mergeCell ref="C21:K21"/>
    <mergeCell ref="A22:B22"/>
    <mergeCell ref="C22:K22"/>
    <mergeCell ref="A15:N15"/>
    <mergeCell ref="A16:N16"/>
    <mergeCell ref="A17:N17"/>
    <mergeCell ref="A18:B18"/>
    <mergeCell ref="C18:N18"/>
    <mergeCell ref="A19:B19"/>
    <mergeCell ref="C19:K19"/>
    <mergeCell ref="A11:N11"/>
    <mergeCell ref="A12:N12"/>
    <mergeCell ref="A13:B13"/>
    <mergeCell ref="C13:K13"/>
    <mergeCell ref="A14:B14"/>
    <mergeCell ref="C14:K14"/>
    <mergeCell ref="A7:B7"/>
    <mergeCell ref="C7:K7"/>
    <mergeCell ref="A8:N8"/>
    <mergeCell ref="A9:N9"/>
    <mergeCell ref="A10:B10"/>
    <mergeCell ref="C10:K10"/>
    <mergeCell ref="A1:C5"/>
    <mergeCell ref="D1:K1"/>
    <mergeCell ref="L1:N6"/>
    <mergeCell ref="D2:K2"/>
    <mergeCell ref="D3:K3"/>
    <mergeCell ref="D4:K4"/>
    <mergeCell ref="D5:I5"/>
    <mergeCell ref="J5:K5"/>
    <mergeCell ref="C6:K6"/>
  </mergeCells>
  <phoneticPr fontId="97" type="noConversion"/>
  <dataValidations count="2">
    <dataValidation type="list" allowBlank="1" showInputMessage="1" showErrorMessage="1" error="Make selection from dropdown list" prompt="Select from dropdown list" sqref="N10 N69:N71 N61:N67 N54:N59 N13:N14 N37:N39 N33:N34 N29:N31 N19:N27 N41:N44 N46:N50">
      <formula1>$Y$5:$Y$6</formula1>
    </dataValidation>
    <dataValidation type="list" allowBlank="1" showInputMessage="1" showErrorMessage="1" error="Must make selection from dropdown list" prompt="Make selection from dropdown list" sqref="L10:M10 L69:M71 L61:M67 L54:M59 L13:M14 L37:M39 L33:M34 L29:M31 L19:M27 L46:L50 L41:L44 M41:M44 M46:M50">
      <formula1>$Y$2:$Y$4</formula1>
    </dataValidation>
  </dataValidations>
  <printOptions horizontalCentered="1"/>
  <pageMargins left="0.5" right="0.5" top="0.65" bottom="0.9" header="0.25" footer="0.15"/>
  <pageSetup scale="64" fitToHeight="2" orientation="portrait" horizontalDpi="4294967292" verticalDpi="4294967292" r:id="rId1"/>
  <headerFooter>
    <oddFooter>&amp;L&amp;"Calibri,Regular"&amp;8&amp;K000000&amp;Z&amp;F&amp;R&amp;"Calibri,Regular"&amp;14&amp;K000000Page &amp;P of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P81"/>
  <sheetViews>
    <sheetView topLeftCell="A4" workbookViewId="0">
      <selection activeCell="K18" sqref="K18:L18"/>
    </sheetView>
  </sheetViews>
  <sheetFormatPr defaultColWidth="11.33203125" defaultRowHeight="14.25"/>
  <cols>
    <col min="1" max="6" width="6.33203125" style="137" customWidth="1"/>
    <col min="7" max="7" width="5.265625" style="137" customWidth="1"/>
    <col min="8" max="8" width="6.33203125" style="137" customWidth="1"/>
    <col min="9" max="16" width="7" style="137" customWidth="1"/>
    <col min="17" max="16384" width="11.33203125" style="137"/>
  </cols>
  <sheetData>
    <row r="1" spans="1:16">
      <c r="A1" s="427"/>
      <c r="B1" s="428"/>
      <c r="C1" s="428"/>
      <c r="D1" s="428"/>
      <c r="E1" s="428"/>
      <c r="F1" s="428"/>
      <c r="G1" s="428"/>
      <c r="H1" s="1982"/>
      <c r="I1" s="1982"/>
      <c r="J1" s="1982"/>
      <c r="K1" s="1982"/>
      <c r="L1" s="1984" t="s">
        <v>249</v>
      </c>
      <c r="M1" s="1985"/>
      <c r="N1" s="1985"/>
      <c r="O1" s="1985"/>
      <c r="P1" s="1986"/>
    </row>
    <row r="2" spans="1:16">
      <c r="A2" s="429"/>
      <c r="B2" s="430"/>
      <c r="C2" s="430"/>
      <c r="D2" s="430"/>
      <c r="E2" s="430"/>
      <c r="F2" s="430"/>
      <c r="G2" s="430"/>
      <c r="H2" s="1983"/>
      <c r="I2" s="1983"/>
      <c r="J2" s="1983"/>
      <c r="K2" s="1983"/>
      <c r="L2" s="1987"/>
      <c r="M2" s="1987"/>
      <c r="N2" s="1987"/>
      <c r="O2" s="1987"/>
      <c r="P2" s="1988"/>
    </row>
    <row r="3" spans="1:16">
      <c r="A3" s="429"/>
      <c r="B3" s="430"/>
      <c r="C3" s="430"/>
      <c r="D3" s="430"/>
      <c r="E3" s="430"/>
      <c r="F3" s="430"/>
      <c r="G3" s="430"/>
      <c r="H3" s="1983"/>
      <c r="I3" s="1983"/>
      <c r="J3" s="1983"/>
      <c r="K3" s="1983"/>
      <c r="L3" s="1987"/>
      <c r="M3" s="1987"/>
      <c r="N3" s="1987"/>
      <c r="O3" s="1987"/>
      <c r="P3" s="1988"/>
    </row>
    <row r="4" spans="1:16">
      <c r="A4" s="429"/>
      <c r="B4" s="430"/>
      <c r="C4" s="430"/>
      <c r="D4" s="430"/>
      <c r="E4" s="430"/>
      <c r="F4" s="430"/>
      <c r="G4" s="430"/>
      <c r="H4" s="1983"/>
      <c r="I4" s="1983"/>
      <c r="J4" s="1983"/>
      <c r="K4" s="1983"/>
      <c r="L4" s="1987"/>
      <c r="M4" s="1987"/>
      <c r="N4" s="1987"/>
      <c r="O4" s="1987"/>
      <c r="P4" s="1988"/>
    </row>
    <row r="5" spans="1:16">
      <c r="A5" s="429"/>
      <c r="B5" s="430"/>
      <c r="C5" s="430"/>
      <c r="D5" s="430"/>
      <c r="E5" s="430"/>
      <c r="F5" s="430"/>
      <c r="G5" s="430"/>
      <c r="H5" s="1983"/>
      <c r="I5" s="1983"/>
      <c r="J5" s="1983"/>
      <c r="K5" s="1983"/>
      <c r="L5" s="1987"/>
      <c r="M5" s="1987"/>
      <c r="N5" s="1987"/>
      <c r="O5" s="1987"/>
      <c r="P5" s="1988"/>
    </row>
    <row r="6" spans="1:16">
      <c r="A6" s="429"/>
      <c r="B6" s="430"/>
      <c r="C6" s="430"/>
      <c r="D6" s="430"/>
      <c r="E6" s="430"/>
      <c r="F6" s="430"/>
      <c r="G6" s="430"/>
      <c r="H6" s="1983"/>
      <c r="I6" s="1983"/>
      <c r="J6" s="1983"/>
      <c r="K6" s="1983"/>
      <c r="L6" s="1987"/>
      <c r="M6" s="1987"/>
      <c r="N6" s="1987"/>
      <c r="O6" s="1987"/>
      <c r="P6" s="1988"/>
    </row>
    <row r="7" spans="1:16">
      <c r="A7" s="429"/>
      <c r="B7" s="430"/>
      <c r="C7" s="430"/>
      <c r="D7" s="430"/>
      <c r="E7" s="430"/>
      <c r="F7" s="430"/>
      <c r="G7" s="430"/>
      <c r="H7" s="1983"/>
      <c r="I7" s="1983"/>
      <c r="J7" s="1983"/>
      <c r="K7" s="1983"/>
      <c r="L7" s="1989"/>
      <c r="M7" s="1989"/>
      <c r="N7" s="1989"/>
      <c r="O7" s="1989"/>
      <c r="P7" s="1990"/>
    </row>
    <row r="8" spans="1:16" ht="45" customHeight="1">
      <c r="A8" s="1991" t="s">
        <v>39</v>
      </c>
      <c r="B8" s="1992"/>
      <c r="C8" s="1992"/>
      <c r="D8" s="1992"/>
      <c r="E8" s="1991" t="s">
        <v>40</v>
      </c>
      <c r="F8" s="1992"/>
      <c r="G8" s="1992"/>
      <c r="H8" s="1992"/>
      <c r="I8" s="1993" t="s">
        <v>41</v>
      </c>
      <c r="J8" s="1994"/>
      <c r="K8" s="1993" t="s">
        <v>42</v>
      </c>
      <c r="L8" s="1994"/>
      <c r="M8" s="1993" t="s">
        <v>43</v>
      </c>
      <c r="N8" s="1994"/>
      <c r="O8" s="1993" t="s">
        <v>44</v>
      </c>
      <c r="P8" s="1994"/>
    </row>
    <row r="9" spans="1:16" ht="72" customHeight="1">
      <c r="A9" s="1995" t="s">
        <v>149</v>
      </c>
      <c r="B9" s="1995"/>
      <c r="C9" s="1995"/>
      <c r="D9" s="1995"/>
      <c r="E9" s="1995"/>
      <c r="F9" s="1995"/>
      <c r="G9" s="1995"/>
      <c r="H9" s="1995"/>
      <c r="I9" s="1995"/>
      <c r="J9" s="1995"/>
      <c r="K9" s="1995"/>
      <c r="L9" s="1995"/>
      <c r="M9" s="1995"/>
      <c r="N9" s="1995"/>
      <c r="O9" s="1995"/>
      <c r="P9" s="1995"/>
    </row>
    <row r="10" spans="1:16">
      <c r="A10" s="1978" t="s">
        <v>45</v>
      </c>
      <c r="B10" s="1978"/>
      <c r="C10" s="1978"/>
      <c r="D10" s="1978"/>
      <c r="E10" s="1979" t="s">
        <v>46</v>
      </c>
      <c r="F10" s="1979"/>
      <c r="G10" s="1979"/>
      <c r="H10" s="1979"/>
      <c r="I10" s="1980">
        <v>6380</v>
      </c>
      <c r="J10" s="1980"/>
      <c r="K10" s="1980">
        <v>5872</v>
      </c>
      <c r="L10" s="1980"/>
      <c r="M10" s="1980"/>
      <c r="N10" s="1980"/>
      <c r="O10" s="1981" t="s">
        <v>47</v>
      </c>
      <c r="P10" s="1981"/>
    </row>
    <row r="11" spans="1:16">
      <c r="A11" s="1978" t="s">
        <v>48</v>
      </c>
      <c r="B11" s="1978"/>
      <c r="C11" s="1978"/>
      <c r="D11" s="1978"/>
      <c r="E11" s="1979" t="s">
        <v>49</v>
      </c>
      <c r="F11" s="1979"/>
      <c r="G11" s="1979"/>
      <c r="H11" s="1979"/>
      <c r="I11" s="1980">
        <v>8406</v>
      </c>
      <c r="J11" s="1980"/>
      <c r="K11" s="1980">
        <v>9769</v>
      </c>
      <c r="L11" s="1980"/>
      <c r="M11" s="1980">
        <v>195</v>
      </c>
      <c r="N11" s="1980"/>
      <c r="O11" s="1981" t="s">
        <v>50</v>
      </c>
      <c r="P11" s="1981"/>
    </row>
    <row r="12" spans="1:16">
      <c r="A12" s="1978" t="s">
        <v>51</v>
      </c>
      <c r="B12" s="1978"/>
      <c r="C12" s="1978"/>
      <c r="D12" s="1978"/>
      <c r="E12" s="1979" t="s">
        <v>52</v>
      </c>
      <c r="F12" s="1979"/>
      <c r="G12" s="1979"/>
      <c r="H12" s="1979"/>
      <c r="I12" s="1980">
        <v>4350</v>
      </c>
      <c r="J12" s="1980"/>
      <c r="K12" s="1980">
        <v>3053</v>
      </c>
      <c r="L12" s="1980"/>
      <c r="M12" s="1980">
        <v>5309</v>
      </c>
      <c r="N12" s="1980"/>
      <c r="O12" s="1981" t="s">
        <v>53</v>
      </c>
      <c r="P12" s="1981"/>
    </row>
    <row r="13" spans="1:16">
      <c r="A13" s="1978" t="s">
        <v>54</v>
      </c>
      <c r="B13" s="1978"/>
      <c r="C13" s="1978"/>
      <c r="D13" s="1978"/>
      <c r="E13" s="1979" t="s">
        <v>55</v>
      </c>
      <c r="F13" s="1979"/>
      <c r="G13" s="1979"/>
      <c r="H13" s="1979"/>
      <c r="I13" s="1980">
        <v>5312</v>
      </c>
      <c r="J13" s="1980"/>
      <c r="K13" s="1980">
        <v>4332</v>
      </c>
      <c r="L13" s="1980"/>
      <c r="M13" s="1980">
        <v>4462</v>
      </c>
      <c r="N13" s="1980"/>
      <c r="O13" s="1981" t="s">
        <v>56</v>
      </c>
      <c r="P13" s="1981"/>
    </row>
    <row r="14" spans="1:16">
      <c r="A14" s="1978" t="s">
        <v>57</v>
      </c>
      <c r="B14" s="1978"/>
      <c r="C14" s="1978"/>
      <c r="D14" s="1978"/>
      <c r="E14" s="1979" t="s">
        <v>58</v>
      </c>
      <c r="F14" s="1979"/>
      <c r="G14" s="1979"/>
      <c r="H14" s="1979"/>
      <c r="I14" s="1980">
        <v>3380</v>
      </c>
      <c r="J14" s="1980"/>
      <c r="K14" s="1980">
        <v>3366</v>
      </c>
      <c r="L14" s="1980"/>
      <c r="M14" s="1980">
        <v>5374</v>
      </c>
      <c r="N14" s="1980"/>
      <c r="O14" s="1981" t="s">
        <v>53</v>
      </c>
      <c r="P14" s="1981"/>
    </row>
    <row r="15" spans="1:16">
      <c r="A15" s="1978" t="s">
        <v>59</v>
      </c>
      <c r="B15" s="1978"/>
      <c r="C15" s="1978"/>
      <c r="D15" s="1978"/>
      <c r="E15" s="1979" t="s">
        <v>60</v>
      </c>
      <c r="F15" s="1979"/>
      <c r="G15" s="1979"/>
      <c r="H15" s="1979"/>
      <c r="I15" s="1980">
        <v>5644</v>
      </c>
      <c r="J15" s="1980"/>
      <c r="K15" s="1980">
        <v>5757</v>
      </c>
      <c r="L15" s="1980"/>
      <c r="M15" s="1980"/>
      <c r="N15" s="1980"/>
      <c r="O15" s="1981" t="s">
        <v>47</v>
      </c>
      <c r="P15" s="1981"/>
    </row>
    <row r="16" spans="1:16">
      <c r="A16" s="1978" t="s">
        <v>61</v>
      </c>
      <c r="B16" s="1978"/>
      <c r="C16" s="1978"/>
      <c r="D16" s="1978"/>
      <c r="E16" s="1979" t="s">
        <v>62</v>
      </c>
      <c r="F16" s="1979"/>
      <c r="G16" s="1979"/>
      <c r="H16" s="1979"/>
      <c r="I16" s="1980">
        <v>4800</v>
      </c>
      <c r="J16" s="1980"/>
      <c r="K16" s="1980">
        <v>4432</v>
      </c>
      <c r="L16" s="1980"/>
      <c r="M16" s="1980">
        <v>5012</v>
      </c>
      <c r="N16" s="1980"/>
      <c r="O16" s="1981" t="s">
        <v>53</v>
      </c>
      <c r="P16" s="1981"/>
    </row>
    <row r="17" spans="1:16">
      <c r="A17" s="1978" t="s">
        <v>55</v>
      </c>
      <c r="B17" s="1978"/>
      <c r="C17" s="1978"/>
      <c r="D17" s="1978"/>
      <c r="E17" s="1979" t="s">
        <v>63</v>
      </c>
      <c r="F17" s="1979"/>
      <c r="G17" s="1979"/>
      <c r="H17" s="1979"/>
      <c r="I17" s="1980">
        <v>5052</v>
      </c>
      <c r="J17" s="1980"/>
      <c r="K17" s="1980">
        <v>4782</v>
      </c>
      <c r="L17" s="1980"/>
      <c r="M17" s="1980">
        <v>4138</v>
      </c>
      <c r="N17" s="1980"/>
      <c r="O17" s="1981" t="s">
        <v>56</v>
      </c>
      <c r="P17" s="1981"/>
    </row>
    <row r="18" spans="1:16">
      <c r="A18" s="1978" t="s">
        <v>64</v>
      </c>
      <c r="B18" s="1978"/>
      <c r="C18" s="1978"/>
      <c r="D18" s="1978"/>
      <c r="E18" s="1979" t="s">
        <v>60</v>
      </c>
      <c r="F18" s="1979"/>
      <c r="G18" s="1979"/>
      <c r="H18" s="1979"/>
      <c r="I18" s="1980">
        <v>5456</v>
      </c>
      <c r="J18" s="1980"/>
      <c r="K18" s="1980">
        <v>5490</v>
      </c>
      <c r="L18" s="1980"/>
      <c r="M18" s="1980"/>
      <c r="N18" s="1980"/>
      <c r="O18" s="1981" t="s">
        <v>47</v>
      </c>
      <c r="P18" s="1981"/>
    </row>
    <row r="19" spans="1:16">
      <c r="A19" s="1978" t="s">
        <v>65</v>
      </c>
      <c r="B19" s="1978"/>
      <c r="C19" s="1978"/>
      <c r="D19" s="1978"/>
      <c r="E19" s="1979" t="s">
        <v>66</v>
      </c>
      <c r="F19" s="1979"/>
      <c r="G19" s="1979"/>
      <c r="H19" s="1979"/>
      <c r="I19" s="1980">
        <v>4520</v>
      </c>
      <c r="J19" s="1980"/>
      <c r="K19" s="1980">
        <v>3916</v>
      </c>
      <c r="L19" s="1980"/>
      <c r="M19" s="1980">
        <v>5012</v>
      </c>
      <c r="N19" s="1980"/>
      <c r="O19" s="1981" t="s">
        <v>53</v>
      </c>
      <c r="P19" s="1981"/>
    </row>
    <row r="20" spans="1:16">
      <c r="A20" s="1978" t="s">
        <v>67</v>
      </c>
      <c r="B20" s="1978"/>
      <c r="C20" s="1978"/>
      <c r="D20" s="1978"/>
      <c r="E20" s="1979" t="s">
        <v>58</v>
      </c>
      <c r="F20" s="1979"/>
      <c r="G20" s="1979"/>
      <c r="H20" s="1979"/>
      <c r="I20" s="1980">
        <v>3295</v>
      </c>
      <c r="J20" s="1980"/>
      <c r="K20" s="1980">
        <v>2813</v>
      </c>
      <c r="L20" s="1980"/>
      <c r="M20" s="1980">
        <v>5997</v>
      </c>
      <c r="N20" s="1980"/>
      <c r="O20" s="1981" t="s">
        <v>53</v>
      </c>
      <c r="P20" s="1981"/>
    </row>
    <row r="21" spans="1:16">
      <c r="A21" s="1978" t="s">
        <v>68</v>
      </c>
      <c r="B21" s="1978"/>
      <c r="C21" s="1978"/>
      <c r="D21" s="1978"/>
      <c r="E21" s="1979" t="s">
        <v>69</v>
      </c>
      <c r="F21" s="1979"/>
      <c r="G21" s="1979"/>
      <c r="H21" s="1979"/>
      <c r="I21" s="1980">
        <v>5438</v>
      </c>
      <c r="J21" s="1980"/>
      <c r="K21" s="1980">
        <v>4234</v>
      </c>
      <c r="L21" s="1980"/>
      <c r="M21" s="1980">
        <v>3631</v>
      </c>
      <c r="N21" s="1980"/>
      <c r="O21" s="1981" t="s">
        <v>56</v>
      </c>
      <c r="P21" s="1981"/>
    </row>
    <row r="22" spans="1:16">
      <c r="A22" s="1978" t="s">
        <v>70</v>
      </c>
      <c r="B22" s="1978"/>
      <c r="C22" s="1978"/>
      <c r="D22" s="1978"/>
      <c r="E22" s="1979" t="s">
        <v>55</v>
      </c>
      <c r="F22" s="1979"/>
      <c r="G22" s="1979"/>
      <c r="H22" s="1979"/>
      <c r="I22" s="1980">
        <v>6581</v>
      </c>
      <c r="J22" s="1980"/>
      <c r="K22" s="1980">
        <v>5703</v>
      </c>
      <c r="L22" s="1980"/>
      <c r="M22" s="1980"/>
      <c r="N22" s="1980"/>
      <c r="O22" s="1981" t="s">
        <v>47</v>
      </c>
      <c r="P22" s="1981"/>
    </row>
    <row r="23" spans="1:16">
      <c r="A23" s="1978" t="s">
        <v>71</v>
      </c>
      <c r="B23" s="1978"/>
      <c r="C23" s="1978"/>
      <c r="D23" s="1978"/>
      <c r="E23" s="1979" t="s">
        <v>60</v>
      </c>
      <c r="F23" s="1979"/>
      <c r="G23" s="1979"/>
      <c r="H23" s="1979"/>
      <c r="I23" s="1980">
        <v>6200</v>
      </c>
      <c r="J23" s="1980"/>
      <c r="K23" s="1980">
        <v>6137</v>
      </c>
      <c r="L23" s="1980"/>
      <c r="M23" s="1980"/>
      <c r="N23" s="1980"/>
      <c r="O23" s="1981" t="s">
        <v>47</v>
      </c>
      <c r="P23" s="1981"/>
    </row>
    <row r="24" spans="1:16">
      <c r="A24" s="1978" t="s">
        <v>72</v>
      </c>
      <c r="B24" s="1978"/>
      <c r="C24" s="1978"/>
      <c r="D24" s="1978"/>
      <c r="E24" s="1979" t="s">
        <v>46</v>
      </c>
      <c r="F24" s="1979"/>
      <c r="G24" s="1979"/>
      <c r="H24" s="1979"/>
      <c r="I24" s="1980">
        <v>7871</v>
      </c>
      <c r="J24" s="1980"/>
      <c r="K24" s="1980">
        <v>8254</v>
      </c>
      <c r="L24" s="1980"/>
      <c r="M24" s="1980"/>
      <c r="N24" s="1980"/>
      <c r="O24" s="1981" t="s">
        <v>73</v>
      </c>
      <c r="P24" s="1981"/>
    </row>
    <row r="25" spans="1:16">
      <c r="A25" s="1978" t="s">
        <v>74</v>
      </c>
      <c r="B25" s="1978"/>
      <c r="C25" s="1978"/>
      <c r="D25" s="1978"/>
      <c r="E25" s="1979" t="s">
        <v>75</v>
      </c>
      <c r="F25" s="1979"/>
      <c r="G25" s="1979"/>
      <c r="H25" s="1979"/>
      <c r="I25" s="1980">
        <v>5056</v>
      </c>
      <c r="J25" s="1980"/>
      <c r="K25" s="1980">
        <v>5150</v>
      </c>
      <c r="L25" s="1980"/>
      <c r="M25" s="1980">
        <v>3170</v>
      </c>
      <c r="N25" s="1980"/>
      <c r="O25" s="1981" t="s">
        <v>56</v>
      </c>
      <c r="P25" s="1981"/>
    </row>
    <row r="26" spans="1:16">
      <c r="A26" s="1978" t="s">
        <v>76</v>
      </c>
      <c r="B26" s="1978"/>
      <c r="C26" s="1978"/>
      <c r="D26" s="1978"/>
      <c r="E26" s="1979" t="s">
        <v>52</v>
      </c>
      <c r="F26" s="1979"/>
      <c r="G26" s="1979"/>
      <c r="H26" s="1979"/>
      <c r="I26" s="1980">
        <v>8801</v>
      </c>
      <c r="J26" s="1980"/>
      <c r="K26" s="1980">
        <v>7205</v>
      </c>
      <c r="L26" s="1980"/>
      <c r="M26" s="1980"/>
      <c r="N26" s="1980"/>
      <c r="O26" s="1981" t="s">
        <v>73</v>
      </c>
      <c r="P26" s="1981"/>
    </row>
    <row r="27" spans="1:16">
      <c r="A27" s="1978" t="s">
        <v>77</v>
      </c>
      <c r="B27" s="1978"/>
      <c r="C27" s="1978"/>
      <c r="D27" s="1978"/>
      <c r="E27" s="1979" t="s">
        <v>78</v>
      </c>
      <c r="F27" s="1979"/>
      <c r="G27" s="1979"/>
      <c r="H27" s="1979"/>
      <c r="I27" s="1980">
        <v>4268</v>
      </c>
      <c r="J27" s="1980"/>
      <c r="K27" s="1980">
        <v>4033</v>
      </c>
      <c r="L27" s="1980"/>
      <c r="M27" s="1980">
        <v>4252</v>
      </c>
      <c r="N27" s="1980"/>
      <c r="O27" s="1981" t="s">
        <v>56</v>
      </c>
      <c r="P27" s="1981"/>
    </row>
    <row r="28" spans="1:16">
      <c r="A28" s="1978" t="s">
        <v>79</v>
      </c>
      <c r="B28" s="1978"/>
      <c r="C28" s="1978"/>
      <c r="D28" s="1978"/>
      <c r="E28" s="1979" t="s">
        <v>62</v>
      </c>
      <c r="F28" s="1979"/>
      <c r="G28" s="1979"/>
      <c r="H28" s="1979"/>
      <c r="I28" s="1980">
        <v>6690</v>
      </c>
      <c r="J28" s="1980"/>
      <c r="K28" s="1980">
        <v>5389</v>
      </c>
      <c r="L28" s="1980"/>
      <c r="M28" s="1980">
        <v>3631</v>
      </c>
      <c r="N28" s="1980"/>
      <c r="O28" s="1981" t="s">
        <v>56</v>
      </c>
      <c r="P28" s="1981"/>
    </row>
    <row r="29" spans="1:16">
      <c r="A29" s="1978" t="s">
        <v>80</v>
      </c>
      <c r="B29" s="1978"/>
      <c r="C29" s="1978"/>
      <c r="D29" s="1978"/>
      <c r="E29" s="1979" t="s">
        <v>63</v>
      </c>
      <c r="F29" s="1979"/>
      <c r="G29" s="1979"/>
      <c r="H29" s="1979"/>
      <c r="I29" s="1980">
        <v>7035</v>
      </c>
      <c r="J29" s="1980"/>
      <c r="K29" s="1980">
        <v>7122</v>
      </c>
      <c r="L29" s="1980"/>
      <c r="M29" s="1980"/>
      <c r="N29" s="1980"/>
      <c r="O29" s="1981" t="s">
        <v>47</v>
      </c>
      <c r="P29" s="1981"/>
    </row>
    <row r="30" spans="1:16">
      <c r="A30" s="1978" t="s">
        <v>81</v>
      </c>
      <c r="B30" s="1978"/>
      <c r="C30" s="1978"/>
      <c r="D30" s="1978"/>
      <c r="E30" s="1979" t="s">
        <v>82</v>
      </c>
      <c r="F30" s="1979"/>
      <c r="G30" s="1979"/>
      <c r="H30" s="1979"/>
      <c r="I30" s="1980">
        <v>4305</v>
      </c>
      <c r="J30" s="1980"/>
      <c r="K30" s="1980">
        <v>3347</v>
      </c>
      <c r="L30" s="1980"/>
      <c r="M30" s="1980">
        <v>5292</v>
      </c>
      <c r="N30" s="1980"/>
      <c r="O30" s="1981" t="s">
        <v>53</v>
      </c>
      <c r="P30" s="1981"/>
    </row>
    <row r="31" spans="1:16">
      <c r="A31" s="1978" t="s">
        <v>83</v>
      </c>
      <c r="B31" s="1978"/>
      <c r="C31" s="1978"/>
      <c r="D31" s="1978"/>
      <c r="E31" s="1979" t="s">
        <v>46</v>
      </c>
      <c r="F31" s="1979"/>
      <c r="G31" s="1979"/>
      <c r="H31" s="1979"/>
      <c r="I31" s="1980">
        <v>6793</v>
      </c>
      <c r="J31" s="1980"/>
      <c r="K31" s="1980">
        <v>7979</v>
      </c>
      <c r="L31" s="1980"/>
      <c r="M31" s="1980"/>
      <c r="N31" s="1980"/>
      <c r="O31" s="1981" t="s">
        <v>73</v>
      </c>
      <c r="P31" s="1981"/>
    </row>
    <row r="32" spans="1:16">
      <c r="A32" s="1978" t="s">
        <v>84</v>
      </c>
      <c r="B32" s="1978"/>
      <c r="C32" s="1978"/>
      <c r="D32" s="1978"/>
      <c r="E32" s="1979" t="s">
        <v>49</v>
      </c>
      <c r="F32" s="1979"/>
      <c r="G32" s="1979"/>
      <c r="H32" s="1979"/>
      <c r="I32" s="1980">
        <v>8262</v>
      </c>
      <c r="J32" s="1980"/>
      <c r="K32" s="1980">
        <v>9254</v>
      </c>
      <c r="L32" s="1980"/>
      <c r="M32" s="1980"/>
      <c r="N32" s="1980"/>
      <c r="O32" s="1981" t="s">
        <v>50</v>
      </c>
      <c r="P32" s="1981"/>
    </row>
    <row r="33" spans="1:16">
      <c r="A33" s="1978" t="s">
        <v>85</v>
      </c>
      <c r="B33" s="1978"/>
      <c r="C33" s="1978"/>
      <c r="D33" s="1978"/>
      <c r="E33" s="1979" t="s">
        <v>86</v>
      </c>
      <c r="F33" s="1979"/>
      <c r="G33" s="1979"/>
      <c r="H33" s="1979"/>
      <c r="I33" s="1980">
        <v>6649</v>
      </c>
      <c r="J33" s="1980"/>
      <c r="K33" s="1980">
        <v>6146</v>
      </c>
      <c r="L33" s="1980"/>
      <c r="M33" s="1980"/>
      <c r="N33" s="1980"/>
      <c r="O33" s="1981" t="s">
        <v>47</v>
      </c>
      <c r="P33" s="1981"/>
    </row>
    <row r="34" spans="1:16">
      <c r="A34" s="1978" t="s">
        <v>87</v>
      </c>
      <c r="B34" s="1978"/>
      <c r="C34" s="1978"/>
      <c r="D34" s="1978"/>
      <c r="E34" s="1979" t="s">
        <v>46</v>
      </c>
      <c r="F34" s="1979"/>
      <c r="G34" s="1979"/>
      <c r="H34" s="1979"/>
      <c r="I34" s="1980">
        <v>5643</v>
      </c>
      <c r="J34" s="1980"/>
      <c r="K34" s="1980">
        <v>5641</v>
      </c>
      <c r="L34" s="1980"/>
      <c r="M34" s="1980"/>
      <c r="N34" s="1980"/>
      <c r="O34" s="1981" t="s">
        <v>47</v>
      </c>
      <c r="P34" s="1981"/>
    </row>
    <row r="35" spans="1:16">
      <c r="A35" s="1978" t="s">
        <v>88</v>
      </c>
      <c r="B35" s="1978"/>
      <c r="C35" s="1978"/>
      <c r="D35" s="1978"/>
      <c r="E35" s="1979" t="s">
        <v>60</v>
      </c>
      <c r="F35" s="1979"/>
      <c r="G35" s="1979"/>
      <c r="H35" s="1979"/>
      <c r="I35" s="1980">
        <v>5395</v>
      </c>
      <c r="J35" s="1980"/>
      <c r="K35" s="1980">
        <v>5747</v>
      </c>
      <c r="L35" s="1980"/>
      <c r="M35" s="1980"/>
      <c r="N35" s="1980"/>
      <c r="O35" s="1981" t="s">
        <v>47</v>
      </c>
      <c r="P35" s="1981"/>
    </row>
    <row r="36" spans="1:16">
      <c r="A36" s="1978" t="s">
        <v>89</v>
      </c>
      <c r="B36" s="1978"/>
      <c r="C36" s="1978"/>
      <c r="D36" s="1978"/>
      <c r="E36" s="1979" t="s">
        <v>90</v>
      </c>
      <c r="F36" s="1979"/>
      <c r="G36" s="1979"/>
      <c r="H36" s="1979"/>
      <c r="I36" s="1980">
        <v>7055</v>
      </c>
      <c r="J36" s="1980"/>
      <c r="K36" s="1980">
        <v>6396</v>
      </c>
      <c r="L36" s="1980"/>
      <c r="M36" s="1980"/>
      <c r="N36" s="1980"/>
      <c r="O36" s="1981" t="s">
        <v>47</v>
      </c>
      <c r="P36" s="1981"/>
    </row>
    <row r="37" spans="1:16">
      <c r="A37" s="1978" t="s">
        <v>91</v>
      </c>
      <c r="B37" s="1978"/>
      <c r="C37" s="1978"/>
      <c r="D37" s="1978"/>
      <c r="E37" s="1979" t="s">
        <v>92</v>
      </c>
      <c r="F37" s="1979"/>
      <c r="G37" s="1979"/>
      <c r="H37" s="1979"/>
      <c r="I37" s="1980">
        <v>4032</v>
      </c>
      <c r="J37" s="1980"/>
      <c r="K37" s="1980">
        <v>3799</v>
      </c>
      <c r="L37" s="1980"/>
      <c r="M37" s="1980">
        <v>4616</v>
      </c>
      <c r="N37" s="1980"/>
      <c r="O37" s="1981" t="s">
        <v>53</v>
      </c>
      <c r="P37" s="1981"/>
    </row>
    <row r="38" spans="1:16">
      <c r="A38" s="1978" t="s">
        <v>93</v>
      </c>
      <c r="B38" s="1978"/>
      <c r="C38" s="1978"/>
      <c r="D38" s="1978"/>
      <c r="E38" s="1979" t="s">
        <v>94</v>
      </c>
      <c r="F38" s="1979"/>
      <c r="G38" s="1979"/>
      <c r="H38" s="1979"/>
      <c r="I38" s="1980">
        <v>6465</v>
      </c>
      <c r="J38" s="1980"/>
      <c r="K38" s="1980">
        <v>6207</v>
      </c>
      <c r="L38" s="1980"/>
      <c r="M38" s="1980"/>
      <c r="N38" s="1980"/>
      <c r="O38" s="1981" t="s">
        <v>47</v>
      </c>
      <c r="P38" s="1981"/>
    </row>
    <row r="39" spans="1:16">
      <c r="A39" s="1978" t="s">
        <v>95</v>
      </c>
      <c r="B39" s="1978"/>
      <c r="C39" s="1978"/>
      <c r="D39" s="1978"/>
      <c r="E39" s="1979" t="s">
        <v>96</v>
      </c>
      <c r="F39" s="1979"/>
      <c r="G39" s="1979"/>
      <c r="H39" s="1979"/>
      <c r="I39" s="1980">
        <v>4725</v>
      </c>
      <c r="J39" s="1980"/>
      <c r="K39" s="1980">
        <v>3632</v>
      </c>
      <c r="L39" s="1980"/>
      <c r="M39" s="1980">
        <v>4427</v>
      </c>
      <c r="N39" s="1980"/>
      <c r="O39" s="1981" t="s">
        <v>56</v>
      </c>
      <c r="P39" s="1981"/>
    </row>
    <row r="40" spans="1:16">
      <c r="A40" s="1978" t="s">
        <v>97</v>
      </c>
      <c r="B40" s="1978"/>
      <c r="C40" s="1978"/>
      <c r="D40" s="1978"/>
      <c r="E40" s="1979" t="s">
        <v>90</v>
      </c>
      <c r="F40" s="1979"/>
      <c r="G40" s="1979"/>
      <c r="H40" s="1979"/>
      <c r="I40" s="1980">
        <v>6460</v>
      </c>
      <c r="J40" s="1980"/>
      <c r="K40" s="1980">
        <v>6143</v>
      </c>
      <c r="L40" s="1980"/>
      <c r="M40" s="1980"/>
      <c r="N40" s="1980"/>
      <c r="O40" s="1981" t="s">
        <v>47</v>
      </c>
      <c r="P40" s="1981"/>
    </row>
    <row r="41" spans="1:16">
      <c r="A41" s="1978" t="s">
        <v>98</v>
      </c>
      <c r="B41" s="1978"/>
      <c r="C41" s="1978"/>
      <c r="D41" s="1978"/>
      <c r="E41" s="1979" t="s">
        <v>99</v>
      </c>
      <c r="F41" s="1979"/>
      <c r="G41" s="1979"/>
      <c r="H41" s="1979"/>
      <c r="I41" s="1980">
        <v>4052</v>
      </c>
      <c r="J41" s="1980"/>
      <c r="K41" s="1980">
        <v>3270</v>
      </c>
      <c r="L41" s="1980"/>
      <c r="M41" s="1980">
        <v>5904</v>
      </c>
      <c r="N41" s="1980"/>
      <c r="O41" s="1981" t="s">
        <v>53</v>
      </c>
      <c r="P41" s="1981"/>
    </row>
    <row r="42" spans="1:16">
      <c r="A42" s="1978" t="s">
        <v>100</v>
      </c>
      <c r="B42" s="1978"/>
      <c r="C42" s="1978"/>
      <c r="D42" s="1978"/>
      <c r="E42" s="1979" t="s">
        <v>101</v>
      </c>
      <c r="F42" s="1979"/>
      <c r="G42" s="1979"/>
      <c r="H42" s="1979"/>
      <c r="I42" s="1980">
        <v>3622</v>
      </c>
      <c r="J42" s="1980"/>
      <c r="K42" s="1980">
        <v>2954</v>
      </c>
      <c r="L42" s="1980"/>
      <c r="M42" s="1980">
        <v>5181</v>
      </c>
      <c r="N42" s="1980"/>
      <c r="O42" s="1981" t="s">
        <v>53</v>
      </c>
      <c r="P42" s="1981"/>
    </row>
    <row r="43" spans="1:16">
      <c r="A43" s="1978" t="s">
        <v>102</v>
      </c>
      <c r="B43" s="1978"/>
      <c r="C43" s="1978"/>
      <c r="D43" s="1978"/>
      <c r="E43" s="1979" t="s">
        <v>63</v>
      </c>
      <c r="F43" s="1979"/>
      <c r="G43" s="1979"/>
      <c r="H43" s="1979"/>
      <c r="I43" s="1980">
        <v>6198</v>
      </c>
      <c r="J43" s="1980"/>
      <c r="K43" s="1980">
        <v>5260</v>
      </c>
      <c r="L43" s="1980"/>
      <c r="M43" s="1980">
        <v>2059</v>
      </c>
      <c r="N43" s="1980"/>
      <c r="O43" s="1981" t="s">
        <v>56</v>
      </c>
      <c r="P43" s="1981"/>
    </row>
    <row r="44" spans="1:16">
      <c r="A44" s="1978" t="s">
        <v>103</v>
      </c>
      <c r="B44" s="1978"/>
      <c r="C44" s="1978"/>
      <c r="D44" s="1978"/>
      <c r="E44" s="1979" t="s">
        <v>99</v>
      </c>
      <c r="F44" s="1979"/>
      <c r="G44" s="1979"/>
      <c r="H44" s="1979"/>
      <c r="I44" s="1980">
        <v>4000</v>
      </c>
      <c r="J44" s="1980"/>
      <c r="K44" s="1980">
        <v>3223</v>
      </c>
      <c r="L44" s="1980"/>
      <c r="M44" s="1980">
        <v>5904</v>
      </c>
      <c r="N44" s="1980"/>
      <c r="O44" s="1981" t="s">
        <v>53</v>
      </c>
      <c r="P44" s="1981"/>
    </row>
    <row r="45" spans="1:16">
      <c r="A45" s="1978" t="s">
        <v>104</v>
      </c>
      <c r="B45" s="1978"/>
      <c r="C45" s="1978"/>
      <c r="D45" s="1978"/>
      <c r="E45" s="1979" t="s">
        <v>105</v>
      </c>
      <c r="F45" s="1979"/>
      <c r="G45" s="1979"/>
      <c r="H45" s="1979"/>
      <c r="I45" s="1980">
        <v>6424</v>
      </c>
      <c r="J45" s="1980"/>
      <c r="K45" s="1980">
        <v>5738</v>
      </c>
      <c r="L45" s="1980"/>
      <c r="M45" s="1980"/>
      <c r="N45" s="1980"/>
      <c r="O45" s="1981" t="s">
        <v>47</v>
      </c>
      <c r="P45" s="1981"/>
    </row>
    <row r="46" spans="1:16">
      <c r="A46" s="1978" t="s">
        <v>106</v>
      </c>
      <c r="B46" s="1978"/>
      <c r="C46" s="1978"/>
      <c r="D46" s="1978"/>
      <c r="E46" s="1979" t="s">
        <v>107</v>
      </c>
      <c r="F46" s="1979"/>
      <c r="G46" s="1979"/>
      <c r="H46" s="1979"/>
      <c r="I46" s="1980">
        <v>4250</v>
      </c>
      <c r="J46" s="1980"/>
      <c r="K46" s="1980">
        <v>3213</v>
      </c>
      <c r="L46" s="1980"/>
      <c r="M46" s="1980">
        <v>5210</v>
      </c>
      <c r="N46" s="1980"/>
      <c r="O46" s="1981" t="s">
        <v>53</v>
      </c>
      <c r="P46" s="1981"/>
    </row>
    <row r="47" spans="1:16">
      <c r="A47" s="1978" t="s">
        <v>108</v>
      </c>
      <c r="B47" s="1978"/>
      <c r="C47" s="1978"/>
      <c r="D47" s="1978"/>
      <c r="E47" s="1979" t="s">
        <v>108</v>
      </c>
      <c r="F47" s="1979"/>
      <c r="G47" s="1979"/>
      <c r="H47" s="1979"/>
      <c r="I47" s="1980">
        <v>7320</v>
      </c>
      <c r="J47" s="1980"/>
      <c r="K47" s="1980">
        <v>6381</v>
      </c>
      <c r="L47" s="1980"/>
      <c r="M47" s="1980"/>
      <c r="N47" s="1980"/>
      <c r="O47" s="1981" t="s">
        <v>47</v>
      </c>
      <c r="P47" s="1981"/>
    </row>
    <row r="48" spans="1:16">
      <c r="A48" s="1978" t="s">
        <v>109</v>
      </c>
      <c r="B48" s="1978"/>
      <c r="C48" s="1978"/>
      <c r="D48" s="1978"/>
      <c r="E48" s="1979" t="s">
        <v>62</v>
      </c>
      <c r="F48" s="1979"/>
      <c r="G48" s="1979"/>
      <c r="H48" s="1979"/>
      <c r="I48" s="1980">
        <v>4856</v>
      </c>
      <c r="J48" s="1980"/>
      <c r="K48" s="1980">
        <v>4725</v>
      </c>
      <c r="L48" s="1980"/>
      <c r="M48" s="1980">
        <v>4462</v>
      </c>
      <c r="N48" s="1980"/>
      <c r="O48" s="1981" t="s">
        <v>56</v>
      </c>
      <c r="P48" s="1981"/>
    </row>
    <row r="49" spans="1:16">
      <c r="A49" s="1978" t="s">
        <v>110</v>
      </c>
      <c r="B49" s="1978"/>
      <c r="C49" s="1978"/>
      <c r="D49" s="1978"/>
      <c r="E49" s="1979" t="s">
        <v>66</v>
      </c>
      <c r="F49" s="1979"/>
      <c r="G49" s="1979"/>
      <c r="H49" s="1979"/>
      <c r="I49" s="1980">
        <v>6572</v>
      </c>
      <c r="J49" s="1980"/>
      <c r="K49" s="1980">
        <v>5074</v>
      </c>
      <c r="L49" s="1980"/>
      <c r="M49" s="1980">
        <v>2093</v>
      </c>
      <c r="N49" s="1980"/>
      <c r="O49" s="1981" t="s">
        <v>56</v>
      </c>
      <c r="P49" s="1981"/>
    </row>
    <row r="50" spans="1:16">
      <c r="A50" s="1978" t="s">
        <v>111</v>
      </c>
      <c r="B50" s="1978"/>
      <c r="C50" s="1978"/>
      <c r="D50" s="1978"/>
      <c r="E50" s="1979" t="s">
        <v>52</v>
      </c>
      <c r="F50" s="1979"/>
      <c r="G50" s="1979"/>
      <c r="H50" s="1979"/>
      <c r="I50" s="1980">
        <v>6611</v>
      </c>
      <c r="J50" s="1980"/>
      <c r="K50" s="1980">
        <v>5540</v>
      </c>
      <c r="L50" s="1980"/>
      <c r="M50" s="1980"/>
      <c r="N50" s="1980"/>
      <c r="O50" s="1981" t="s">
        <v>47</v>
      </c>
      <c r="P50" s="1981"/>
    </row>
    <row r="51" spans="1:16">
      <c r="A51" s="1978" t="s">
        <v>112</v>
      </c>
      <c r="B51" s="1978"/>
      <c r="C51" s="1978"/>
      <c r="D51" s="1978"/>
      <c r="E51" s="1979" t="s">
        <v>113</v>
      </c>
      <c r="F51" s="1979"/>
      <c r="G51" s="1979"/>
      <c r="H51" s="1979"/>
      <c r="I51" s="1980">
        <v>6220</v>
      </c>
      <c r="J51" s="1980"/>
      <c r="K51" s="1980">
        <v>4735</v>
      </c>
      <c r="L51" s="1980"/>
      <c r="M51" s="1980">
        <v>3786</v>
      </c>
      <c r="N51" s="1980"/>
      <c r="O51" s="1981" t="s">
        <v>56</v>
      </c>
      <c r="P51" s="1981"/>
    </row>
    <row r="52" spans="1:16">
      <c r="A52" s="1978" t="s">
        <v>114</v>
      </c>
      <c r="B52" s="1978"/>
      <c r="C52" s="1978"/>
      <c r="D52" s="1978"/>
      <c r="E52" s="1979" t="s">
        <v>115</v>
      </c>
      <c r="F52" s="1979"/>
      <c r="G52" s="1979"/>
      <c r="H52" s="1979"/>
      <c r="I52" s="1980">
        <v>5485</v>
      </c>
      <c r="J52" s="1980"/>
      <c r="K52" s="1980">
        <v>5209</v>
      </c>
      <c r="L52" s="1980"/>
      <c r="M52" s="1980">
        <v>3631</v>
      </c>
      <c r="N52" s="1980"/>
      <c r="O52" s="1981" t="s">
        <v>56</v>
      </c>
      <c r="P52" s="1981"/>
    </row>
    <row r="53" spans="1:16">
      <c r="A53" s="1978" t="s">
        <v>116</v>
      </c>
      <c r="B53" s="1978"/>
      <c r="C53" s="1978"/>
      <c r="D53" s="1978"/>
      <c r="E53" s="1979" t="s">
        <v>113</v>
      </c>
      <c r="F53" s="1979"/>
      <c r="G53" s="1979"/>
      <c r="H53" s="1979"/>
      <c r="I53" s="1980">
        <v>6520</v>
      </c>
      <c r="J53" s="1980"/>
      <c r="K53" s="1980">
        <v>5558</v>
      </c>
      <c r="L53" s="1980"/>
      <c r="M53" s="1980"/>
      <c r="N53" s="1980"/>
      <c r="O53" s="1981" t="s">
        <v>47</v>
      </c>
      <c r="P53" s="1981"/>
    </row>
    <row r="54" spans="1:16">
      <c r="A54" s="1978" t="s">
        <v>117</v>
      </c>
      <c r="B54" s="1978"/>
      <c r="C54" s="1978"/>
      <c r="D54" s="1978"/>
      <c r="E54" s="1979" t="s">
        <v>99</v>
      </c>
      <c r="F54" s="1979"/>
      <c r="G54" s="1979"/>
      <c r="H54" s="1979"/>
      <c r="I54" s="1980">
        <v>5245</v>
      </c>
      <c r="J54" s="1980"/>
      <c r="K54" s="1980">
        <v>3215</v>
      </c>
      <c r="L54" s="1980"/>
      <c r="M54" s="1980">
        <v>4919</v>
      </c>
      <c r="N54" s="1980"/>
      <c r="O54" s="1981" t="s">
        <v>53</v>
      </c>
      <c r="P54" s="1981"/>
    </row>
    <row r="55" spans="1:16">
      <c r="A55" s="1978" t="s">
        <v>118</v>
      </c>
      <c r="B55" s="1978"/>
      <c r="C55" s="1978"/>
      <c r="D55" s="1978"/>
      <c r="E55" s="1979" t="s">
        <v>63</v>
      </c>
      <c r="F55" s="1979"/>
      <c r="G55" s="1979"/>
      <c r="H55" s="1979"/>
      <c r="I55" s="1980">
        <v>5955</v>
      </c>
      <c r="J55" s="1980"/>
      <c r="K55" s="1980">
        <v>4917</v>
      </c>
      <c r="L55" s="1980"/>
      <c r="M55" s="1980">
        <v>3701</v>
      </c>
      <c r="N55" s="1980"/>
      <c r="O55" s="1981" t="s">
        <v>56</v>
      </c>
      <c r="P55" s="1981"/>
    </row>
    <row r="56" spans="1:16">
      <c r="A56" s="1978" t="s">
        <v>119</v>
      </c>
      <c r="B56" s="1978"/>
      <c r="C56" s="1978"/>
      <c r="D56" s="1978"/>
      <c r="E56" s="1979" t="s">
        <v>120</v>
      </c>
      <c r="F56" s="1979"/>
      <c r="G56" s="1979"/>
      <c r="H56" s="1979"/>
      <c r="I56" s="1980">
        <v>4006</v>
      </c>
      <c r="J56" s="1980"/>
      <c r="K56" s="1980">
        <v>3845</v>
      </c>
      <c r="L56" s="1980"/>
      <c r="M56" s="1980">
        <v>4347</v>
      </c>
      <c r="N56" s="1980"/>
      <c r="O56" s="1981" t="s">
        <v>56</v>
      </c>
      <c r="P56" s="1981"/>
    </row>
    <row r="57" spans="1:16">
      <c r="A57" s="1978" t="s">
        <v>121</v>
      </c>
      <c r="B57" s="1978"/>
      <c r="C57" s="1978"/>
      <c r="D57" s="1978"/>
      <c r="E57" s="1979" t="s">
        <v>49</v>
      </c>
      <c r="F57" s="1979"/>
      <c r="G57" s="1979"/>
      <c r="H57" s="1979"/>
      <c r="I57" s="1980">
        <v>6680</v>
      </c>
      <c r="J57" s="1980"/>
      <c r="K57" s="1980">
        <v>6001</v>
      </c>
      <c r="L57" s="1980"/>
      <c r="M57" s="1980"/>
      <c r="N57" s="1980"/>
      <c r="O57" s="1981" t="s">
        <v>47</v>
      </c>
      <c r="P57" s="1981"/>
    </row>
    <row r="58" spans="1:16">
      <c r="A58" s="1978" t="s">
        <v>122</v>
      </c>
      <c r="B58" s="1978"/>
      <c r="C58" s="1978"/>
      <c r="D58" s="1978"/>
      <c r="E58" s="1979" t="s">
        <v>123</v>
      </c>
      <c r="F58" s="1979"/>
      <c r="G58" s="1979"/>
      <c r="H58" s="1979"/>
      <c r="I58" s="1980">
        <v>8671</v>
      </c>
      <c r="J58" s="1980"/>
      <c r="K58" s="1980">
        <v>8742</v>
      </c>
      <c r="L58" s="1980"/>
      <c r="M58" s="1980">
        <v>179</v>
      </c>
      <c r="N58" s="1980"/>
      <c r="O58" s="1981" t="s">
        <v>50</v>
      </c>
      <c r="P58" s="1981"/>
    </row>
    <row r="59" spans="1:16">
      <c r="A59" s="1978" t="s">
        <v>124</v>
      </c>
      <c r="B59" s="1978"/>
      <c r="C59" s="1978"/>
      <c r="D59" s="1978"/>
      <c r="E59" s="1979" t="s">
        <v>96</v>
      </c>
      <c r="F59" s="1979"/>
      <c r="G59" s="1979"/>
      <c r="H59" s="1979"/>
      <c r="I59" s="1980">
        <v>5847</v>
      </c>
      <c r="J59" s="1980"/>
      <c r="K59" s="1980">
        <v>5483</v>
      </c>
      <c r="L59" s="1980"/>
      <c r="M59" s="1980"/>
      <c r="N59" s="1980"/>
      <c r="O59" s="1981" t="s">
        <v>47</v>
      </c>
      <c r="P59" s="1981"/>
    </row>
    <row r="60" spans="1:16">
      <c r="A60" s="1978" t="s">
        <v>125</v>
      </c>
      <c r="B60" s="1978"/>
      <c r="C60" s="1978"/>
      <c r="D60" s="1978"/>
      <c r="E60" s="1979" t="s">
        <v>63</v>
      </c>
      <c r="F60" s="1979"/>
      <c r="G60" s="1979"/>
      <c r="H60" s="1979"/>
      <c r="I60" s="1980">
        <v>5282</v>
      </c>
      <c r="J60" s="1980"/>
      <c r="K60" s="1980">
        <v>4880</v>
      </c>
      <c r="L60" s="1980"/>
      <c r="M60" s="1980">
        <v>3949</v>
      </c>
      <c r="N60" s="1980"/>
      <c r="O60" s="1981" t="s">
        <v>56</v>
      </c>
      <c r="P60" s="1981"/>
    </row>
    <row r="61" spans="1:16">
      <c r="A61" s="1978" t="s">
        <v>126</v>
      </c>
      <c r="B61" s="1978"/>
      <c r="C61" s="1978"/>
      <c r="D61" s="1978"/>
      <c r="E61" s="1979" t="s">
        <v>127</v>
      </c>
      <c r="F61" s="1979"/>
      <c r="G61" s="1979"/>
      <c r="H61" s="1979"/>
      <c r="I61" s="1980">
        <v>3573</v>
      </c>
      <c r="J61" s="1980"/>
      <c r="K61" s="1980">
        <v>3565</v>
      </c>
      <c r="L61" s="1980"/>
      <c r="M61" s="1980">
        <v>5505</v>
      </c>
      <c r="N61" s="1980"/>
      <c r="O61" s="1981" t="s">
        <v>53</v>
      </c>
      <c r="P61" s="1981"/>
    </row>
    <row r="62" spans="1:16">
      <c r="A62" s="1978" t="s">
        <v>128</v>
      </c>
      <c r="B62" s="1978"/>
      <c r="C62" s="1978"/>
      <c r="D62" s="1978"/>
      <c r="E62" s="1979" t="s">
        <v>69</v>
      </c>
      <c r="F62" s="1979"/>
      <c r="G62" s="1979"/>
      <c r="H62" s="1979"/>
      <c r="I62" s="1980">
        <v>6920</v>
      </c>
      <c r="J62" s="1980"/>
      <c r="K62" s="1980">
        <v>6309</v>
      </c>
      <c r="L62" s="1980"/>
      <c r="M62" s="1980"/>
      <c r="N62" s="1980"/>
      <c r="O62" s="1981" t="s">
        <v>47</v>
      </c>
      <c r="P62" s="1981"/>
    </row>
    <row r="63" spans="1:16">
      <c r="A63" s="1978" t="s">
        <v>129</v>
      </c>
      <c r="B63" s="1978"/>
      <c r="C63" s="1978"/>
      <c r="D63" s="1978"/>
      <c r="E63" s="1979" t="s">
        <v>55</v>
      </c>
      <c r="F63" s="1979"/>
      <c r="G63" s="1979"/>
      <c r="H63" s="1979"/>
      <c r="I63" s="1980">
        <v>10680</v>
      </c>
      <c r="J63" s="1980"/>
      <c r="K63" s="1980">
        <v>10034</v>
      </c>
      <c r="L63" s="1980"/>
      <c r="M63" s="1980"/>
      <c r="N63" s="1980"/>
      <c r="O63" s="1981" t="s">
        <v>50</v>
      </c>
      <c r="P63" s="1981"/>
    </row>
    <row r="64" spans="1:16">
      <c r="A64" s="1978" t="s">
        <v>130</v>
      </c>
      <c r="B64" s="1978"/>
      <c r="C64" s="1978"/>
      <c r="D64" s="1978"/>
      <c r="E64" s="1979" t="s">
        <v>55</v>
      </c>
      <c r="F64" s="1979"/>
      <c r="G64" s="1979"/>
      <c r="H64" s="1979"/>
      <c r="I64" s="1980">
        <v>7077</v>
      </c>
      <c r="J64" s="1980"/>
      <c r="K64" s="1980">
        <v>7510</v>
      </c>
      <c r="L64" s="1980"/>
      <c r="M64" s="1980"/>
      <c r="N64" s="1980"/>
      <c r="O64" s="1981" t="s">
        <v>73</v>
      </c>
      <c r="P64" s="1981"/>
    </row>
    <row r="65" spans="1:16">
      <c r="A65" s="1978" t="s">
        <v>86</v>
      </c>
      <c r="B65" s="1978"/>
      <c r="C65" s="1978"/>
      <c r="D65" s="1978"/>
      <c r="E65" s="1979" t="s">
        <v>86</v>
      </c>
      <c r="F65" s="1979"/>
      <c r="G65" s="1979"/>
      <c r="H65" s="1979"/>
      <c r="I65" s="1980">
        <v>7260</v>
      </c>
      <c r="J65" s="1980"/>
      <c r="K65" s="1980">
        <v>6001</v>
      </c>
      <c r="L65" s="1980"/>
      <c r="M65" s="1980"/>
      <c r="N65" s="1980"/>
      <c r="O65" s="1981" t="s">
        <v>47</v>
      </c>
      <c r="P65" s="1981"/>
    </row>
    <row r="66" spans="1:16">
      <c r="A66" s="1978" t="s">
        <v>131</v>
      </c>
      <c r="B66" s="1978"/>
      <c r="C66" s="1978"/>
      <c r="D66" s="1978"/>
      <c r="E66" s="1979" t="s">
        <v>132</v>
      </c>
      <c r="F66" s="1979"/>
      <c r="G66" s="1979"/>
      <c r="H66" s="1979"/>
      <c r="I66" s="1980">
        <v>4620</v>
      </c>
      <c r="J66" s="1980"/>
      <c r="K66" s="1980">
        <v>3749</v>
      </c>
      <c r="L66" s="1980"/>
      <c r="M66" s="1980">
        <v>4714</v>
      </c>
      <c r="N66" s="1980"/>
      <c r="O66" s="1981" t="s">
        <v>53</v>
      </c>
      <c r="P66" s="1981"/>
    </row>
    <row r="67" spans="1:16">
      <c r="A67" s="1978" t="s">
        <v>133</v>
      </c>
      <c r="B67" s="1978"/>
      <c r="C67" s="1978"/>
      <c r="D67" s="1978"/>
      <c r="E67" s="1979" t="s">
        <v>60</v>
      </c>
      <c r="F67" s="1979"/>
      <c r="G67" s="1979"/>
      <c r="H67" s="1979"/>
      <c r="I67" s="1980">
        <v>4892</v>
      </c>
      <c r="J67" s="1980"/>
      <c r="K67" s="1980">
        <v>5475</v>
      </c>
      <c r="L67" s="1980"/>
      <c r="M67" s="1980"/>
      <c r="N67" s="1980"/>
      <c r="O67" s="1981" t="s">
        <v>47</v>
      </c>
      <c r="P67" s="1981"/>
    </row>
    <row r="68" spans="1:16">
      <c r="A68" s="1978" t="s">
        <v>134</v>
      </c>
      <c r="B68" s="1978"/>
      <c r="C68" s="1978"/>
      <c r="D68" s="1978"/>
      <c r="E68" s="1979" t="s">
        <v>135</v>
      </c>
      <c r="F68" s="1979"/>
      <c r="G68" s="1979"/>
      <c r="H68" s="1979"/>
      <c r="I68" s="1980">
        <v>5895</v>
      </c>
      <c r="J68" s="1980"/>
      <c r="K68" s="1980">
        <v>4438</v>
      </c>
      <c r="L68" s="1980"/>
      <c r="M68" s="1980">
        <v>3975</v>
      </c>
      <c r="N68" s="1980"/>
      <c r="O68" s="1981" t="s">
        <v>56</v>
      </c>
      <c r="P68" s="1981"/>
    </row>
    <row r="69" spans="1:16">
      <c r="A69" s="1978" t="s">
        <v>66</v>
      </c>
      <c r="B69" s="1978"/>
      <c r="C69" s="1978"/>
      <c r="D69" s="1978"/>
      <c r="E69" s="1979" t="s">
        <v>66</v>
      </c>
      <c r="F69" s="1979"/>
      <c r="G69" s="1979"/>
      <c r="H69" s="1979"/>
      <c r="I69" s="1980">
        <v>4603</v>
      </c>
      <c r="J69" s="1980"/>
      <c r="K69" s="1980">
        <v>3984</v>
      </c>
      <c r="L69" s="1980"/>
      <c r="M69" s="1980">
        <v>5147</v>
      </c>
      <c r="N69" s="1980"/>
      <c r="O69" s="1981" t="s">
        <v>53</v>
      </c>
      <c r="P69" s="1981"/>
    </row>
    <row r="70" spans="1:16">
      <c r="A70" s="1978" t="s">
        <v>136</v>
      </c>
      <c r="B70" s="1978"/>
      <c r="C70" s="1978"/>
      <c r="D70" s="1978"/>
      <c r="E70" s="1979" t="s">
        <v>49</v>
      </c>
      <c r="F70" s="1979"/>
      <c r="G70" s="1979"/>
      <c r="H70" s="1979"/>
      <c r="I70" s="1980">
        <v>5797</v>
      </c>
      <c r="J70" s="1980"/>
      <c r="K70" s="1980">
        <v>5653</v>
      </c>
      <c r="L70" s="1980"/>
      <c r="M70" s="1980"/>
      <c r="N70" s="1980"/>
      <c r="O70" s="1981" t="s">
        <v>47</v>
      </c>
      <c r="P70" s="1981"/>
    </row>
    <row r="71" spans="1:16">
      <c r="A71" s="1978" t="s">
        <v>123</v>
      </c>
      <c r="B71" s="1978"/>
      <c r="C71" s="1978"/>
      <c r="D71" s="1978"/>
      <c r="E71" s="1979" t="s">
        <v>123</v>
      </c>
      <c r="F71" s="1979"/>
      <c r="G71" s="1979"/>
      <c r="H71" s="1979"/>
      <c r="I71" s="1980">
        <v>6967</v>
      </c>
      <c r="J71" s="1980"/>
      <c r="K71" s="1980">
        <v>6827</v>
      </c>
      <c r="L71" s="1980"/>
      <c r="M71" s="1980"/>
      <c r="N71" s="1980"/>
      <c r="O71" s="1981" t="s">
        <v>47</v>
      </c>
      <c r="P71" s="1981"/>
    </row>
    <row r="72" spans="1:16">
      <c r="A72" s="1978" t="s">
        <v>137</v>
      </c>
      <c r="B72" s="1978"/>
      <c r="C72" s="1978"/>
      <c r="D72" s="1978"/>
      <c r="E72" s="1979" t="s">
        <v>123</v>
      </c>
      <c r="F72" s="1979"/>
      <c r="G72" s="1979"/>
      <c r="H72" s="1979"/>
      <c r="I72" s="1980">
        <v>9321</v>
      </c>
      <c r="J72" s="1980"/>
      <c r="K72" s="1980">
        <v>9769</v>
      </c>
      <c r="L72" s="1980"/>
      <c r="M72" s="1980"/>
      <c r="N72" s="1980"/>
      <c r="O72" s="1981" t="s">
        <v>50</v>
      </c>
      <c r="P72" s="1981"/>
    </row>
    <row r="73" spans="1:16">
      <c r="A73" s="1978" t="s">
        <v>138</v>
      </c>
      <c r="B73" s="1978"/>
      <c r="C73" s="1978"/>
      <c r="D73" s="1978"/>
      <c r="E73" s="1979" t="s">
        <v>101</v>
      </c>
      <c r="F73" s="1979"/>
      <c r="G73" s="1979"/>
      <c r="H73" s="1979"/>
      <c r="I73" s="1980">
        <v>3999</v>
      </c>
      <c r="J73" s="1980"/>
      <c r="K73" s="1980">
        <v>3680</v>
      </c>
      <c r="L73" s="1980"/>
      <c r="M73" s="1980">
        <v>4721</v>
      </c>
      <c r="N73" s="1980"/>
      <c r="O73" s="1981" t="s">
        <v>53</v>
      </c>
      <c r="P73" s="1981"/>
    </row>
    <row r="74" spans="1:16">
      <c r="A74" s="1978" t="s">
        <v>139</v>
      </c>
      <c r="B74" s="1978"/>
      <c r="C74" s="1978"/>
      <c r="D74" s="1978"/>
      <c r="E74" s="1979" t="s">
        <v>94</v>
      </c>
      <c r="F74" s="1979"/>
      <c r="G74" s="1979"/>
      <c r="H74" s="1979"/>
      <c r="I74" s="1980">
        <v>7200</v>
      </c>
      <c r="J74" s="1980"/>
      <c r="K74" s="1980">
        <v>5789</v>
      </c>
      <c r="L74" s="1980"/>
      <c r="M74" s="1980"/>
      <c r="N74" s="1980"/>
      <c r="O74" s="1981" t="s">
        <v>47</v>
      </c>
      <c r="P74" s="1981"/>
    </row>
    <row r="75" spans="1:16">
      <c r="A75" s="1978" t="s">
        <v>140</v>
      </c>
      <c r="B75" s="1978"/>
      <c r="C75" s="1978"/>
      <c r="D75" s="1978"/>
      <c r="E75" s="1979" t="s">
        <v>46</v>
      </c>
      <c r="F75" s="1979"/>
      <c r="G75" s="1979"/>
      <c r="H75" s="1979"/>
      <c r="I75" s="1980">
        <v>7425</v>
      </c>
      <c r="J75" s="1980"/>
      <c r="K75" s="1980">
        <v>7901</v>
      </c>
      <c r="L75" s="1980"/>
      <c r="M75" s="1980"/>
      <c r="N75" s="1980"/>
      <c r="O75" s="1981" t="s">
        <v>73</v>
      </c>
      <c r="P75" s="1981"/>
    </row>
    <row r="76" spans="1:16">
      <c r="A76" s="1978" t="s">
        <v>141</v>
      </c>
      <c r="B76" s="1978"/>
      <c r="C76" s="1978"/>
      <c r="D76" s="1978"/>
      <c r="E76" s="1979" t="s">
        <v>55</v>
      </c>
      <c r="F76" s="1979"/>
      <c r="G76" s="1979"/>
      <c r="H76" s="1979"/>
      <c r="I76" s="1980">
        <v>6322</v>
      </c>
      <c r="J76" s="1980"/>
      <c r="K76" s="1980">
        <v>6338</v>
      </c>
      <c r="L76" s="1980"/>
      <c r="M76" s="1980"/>
      <c r="N76" s="1980"/>
      <c r="O76" s="1981" t="s">
        <v>47</v>
      </c>
      <c r="P76" s="1981"/>
    </row>
    <row r="77" spans="1:16">
      <c r="A77" s="1978" t="s">
        <v>142</v>
      </c>
      <c r="B77" s="1978"/>
      <c r="C77" s="1978"/>
      <c r="D77" s="1978"/>
      <c r="E77" s="1979" t="s">
        <v>94</v>
      </c>
      <c r="F77" s="1979"/>
      <c r="G77" s="1979"/>
      <c r="H77" s="1979"/>
      <c r="I77" s="1980">
        <v>6447</v>
      </c>
      <c r="J77" s="1980"/>
      <c r="K77" s="1980">
        <v>5418</v>
      </c>
      <c r="L77" s="1980"/>
      <c r="M77" s="1980"/>
      <c r="N77" s="1980"/>
      <c r="O77" s="1981" t="s">
        <v>47</v>
      </c>
      <c r="P77" s="1981"/>
    </row>
    <row r="78" spans="1:16">
      <c r="A78" s="1978" t="s">
        <v>143</v>
      </c>
      <c r="B78" s="1978"/>
      <c r="C78" s="1978"/>
      <c r="D78" s="1978"/>
      <c r="E78" s="1979" t="s">
        <v>144</v>
      </c>
      <c r="F78" s="1979"/>
      <c r="G78" s="1979"/>
      <c r="H78" s="1979"/>
      <c r="I78" s="1980">
        <v>4245</v>
      </c>
      <c r="J78" s="1980"/>
      <c r="K78" s="1980">
        <v>3394</v>
      </c>
      <c r="L78" s="1980"/>
      <c r="M78" s="1980">
        <v>5103</v>
      </c>
      <c r="N78" s="1980"/>
      <c r="O78" s="1981" t="s">
        <v>53</v>
      </c>
      <c r="P78" s="1981"/>
    </row>
    <row r="79" spans="1:16">
      <c r="A79" s="1978" t="s">
        <v>145</v>
      </c>
      <c r="B79" s="1978"/>
      <c r="C79" s="1978"/>
      <c r="D79" s="1978"/>
      <c r="E79" s="1979" t="s">
        <v>146</v>
      </c>
      <c r="F79" s="1979"/>
      <c r="G79" s="1979"/>
      <c r="H79" s="1979"/>
      <c r="I79" s="1980">
        <v>4096</v>
      </c>
      <c r="J79" s="1980"/>
      <c r="K79" s="1980">
        <v>3767</v>
      </c>
      <c r="L79" s="1980"/>
      <c r="M79" s="1980">
        <v>4429</v>
      </c>
      <c r="N79" s="1980"/>
      <c r="O79" s="1981" t="s">
        <v>56</v>
      </c>
      <c r="P79" s="1981"/>
    </row>
    <row r="80" spans="1:16">
      <c r="A80" s="1978" t="s">
        <v>147</v>
      </c>
      <c r="B80" s="1978"/>
      <c r="C80" s="1978"/>
      <c r="D80" s="1978"/>
      <c r="E80" s="1979" t="s">
        <v>52</v>
      </c>
      <c r="F80" s="1979"/>
      <c r="G80" s="1979"/>
      <c r="H80" s="1979"/>
      <c r="I80" s="1980">
        <v>4508</v>
      </c>
      <c r="J80" s="1980"/>
      <c r="K80" s="1980">
        <v>3056</v>
      </c>
      <c r="L80" s="1980"/>
      <c r="M80" s="1980">
        <v>5130</v>
      </c>
      <c r="N80" s="1980"/>
      <c r="O80" s="1981" t="s">
        <v>53</v>
      </c>
      <c r="P80" s="1981"/>
    </row>
    <row r="81" spans="1:16">
      <c r="A81" s="1978" t="s">
        <v>148</v>
      </c>
      <c r="B81" s="1978"/>
      <c r="C81" s="1978"/>
      <c r="D81" s="1978"/>
      <c r="E81" s="1979" t="s">
        <v>94</v>
      </c>
      <c r="F81" s="1979"/>
      <c r="G81" s="1979"/>
      <c r="H81" s="1979"/>
      <c r="I81" s="1980">
        <v>6293</v>
      </c>
      <c r="J81" s="1980"/>
      <c r="K81" s="1980">
        <v>5742</v>
      </c>
      <c r="L81" s="1980"/>
      <c r="M81" s="1980"/>
      <c r="N81" s="1980"/>
      <c r="O81" s="1981" t="s">
        <v>47</v>
      </c>
      <c r="P81" s="1981"/>
    </row>
  </sheetData>
  <sheetProtection algorithmName="SHA-512" hashValue="l3Nt/fr1QCS/fLAiOPXGumH77J7LHsrcrsxdjXxrWwd7P8lbQUItNNMYbnx8Em+yS+BfQxL2MN7XerG/e5bVAg==" saltValue="L43cKYsJrDE6LxWq6XMZiw==" spinCount="100000" sheet="1" objects="1" scenarios="1" formatRows="0"/>
  <mergeCells count="441">
    <mergeCell ref="H1:K7"/>
    <mergeCell ref="L1:P7"/>
    <mergeCell ref="A8:D8"/>
    <mergeCell ref="E8:H8"/>
    <mergeCell ref="I8:J8"/>
    <mergeCell ref="K8:L8"/>
    <mergeCell ref="M8:N8"/>
    <mergeCell ref="O8:P8"/>
    <mergeCell ref="A11:D11"/>
    <mergeCell ref="E11:H11"/>
    <mergeCell ref="I11:J11"/>
    <mergeCell ref="K11:L11"/>
    <mergeCell ref="M11:N11"/>
    <mergeCell ref="O11:P11"/>
    <mergeCell ref="A9:P9"/>
    <mergeCell ref="A10:D10"/>
    <mergeCell ref="E10:H10"/>
    <mergeCell ref="I10:J10"/>
    <mergeCell ref="K10:L10"/>
    <mergeCell ref="M10:N10"/>
    <mergeCell ref="O10:P10"/>
    <mergeCell ref="A13:D13"/>
    <mergeCell ref="E13:H13"/>
    <mergeCell ref="I13:J13"/>
    <mergeCell ref="K13:L13"/>
    <mergeCell ref="M13:N13"/>
    <mergeCell ref="O13:P13"/>
    <mergeCell ref="A12:D12"/>
    <mergeCell ref="E12:H12"/>
    <mergeCell ref="I12:J12"/>
    <mergeCell ref="K12:L12"/>
    <mergeCell ref="M12:N12"/>
    <mergeCell ref="O12:P12"/>
    <mergeCell ref="A15:D15"/>
    <mergeCell ref="E15:H15"/>
    <mergeCell ref="I15:J15"/>
    <mergeCell ref="K15:L15"/>
    <mergeCell ref="M15:N15"/>
    <mergeCell ref="O15:P15"/>
    <mergeCell ref="A14:D14"/>
    <mergeCell ref="E14:H14"/>
    <mergeCell ref="I14:J14"/>
    <mergeCell ref="K14:L14"/>
    <mergeCell ref="M14:N14"/>
    <mergeCell ref="O14:P14"/>
    <mergeCell ref="A17:D17"/>
    <mergeCell ref="E17:H17"/>
    <mergeCell ref="I17:J17"/>
    <mergeCell ref="K17:L17"/>
    <mergeCell ref="M17:N17"/>
    <mergeCell ref="O17:P17"/>
    <mergeCell ref="A16:D16"/>
    <mergeCell ref="E16:H16"/>
    <mergeCell ref="I16:J16"/>
    <mergeCell ref="K16:L16"/>
    <mergeCell ref="M16:N16"/>
    <mergeCell ref="O16:P16"/>
    <mergeCell ref="A19:D19"/>
    <mergeCell ref="E19:H19"/>
    <mergeCell ref="I19:J19"/>
    <mergeCell ref="K19:L19"/>
    <mergeCell ref="M19:N19"/>
    <mergeCell ref="O19:P19"/>
    <mergeCell ref="A18:D18"/>
    <mergeCell ref="E18:H18"/>
    <mergeCell ref="I18:J18"/>
    <mergeCell ref="K18:L18"/>
    <mergeCell ref="M18:N18"/>
    <mergeCell ref="O18:P18"/>
    <mergeCell ref="A21:D21"/>
    <mergeCell ref="E21:H21"/>
    <mergeCell ref="I21:J21"/>
    <mergeCell ref="K21:L21"/>
    <mergeCell ref="M21:N21"/>
    <mergeCell ref="O21:P21"/>
    <mergeCell ref="A20:D20"/>
    <mergeCell ref="E20:H20"/>
    <mergeCell ref="I20:J20"/>
    <mergeCell ref="K20:L20"/>
    <mergeCell ref="M20:N20"/>
    <mergeCell ref="O20:P20"/>
    <mergeCell ref="A23:D23"/>
    <mergeCell ref="E23:H23"/>
    <mergeCell ref="I23:J23"/>
    <mergeCell ref="K23:L23"/>
    <mergeCell ref="M23:N23"/>
    <mergeCell ref="O23:P23"/>
    <mergeCell ref="A22:D22"/>
    <mergeCell ref="E22:H22"/>
    <mergeCell ref="I22:J22"/>
    <mergeCell ref="K22:L22"/>
    <mergeCell ref="M22:N22"/>
    <mergeCell ref="O22:P22"/>
    <mergeCell ref="A25:D25"/>
    <mergeCell ref="E25:H25"/>
    <mergeCell ref="I25:J25"/>
    <mergeCell ref="K25:L25"/>
    <mergeCell ref="M25:N25"/>
    <mergeCell ref="O25:P25"/>
    <mergeCell ref="A24:D24"/>
    <mergeCell ref="E24:H24"/>
    <mergeCell ref="I24:J24"/>
    <mergeCell ref="K24:L24"/>
    <mergeCell ref="M24:N24"/>
    <mergeCell ref="O24:P24"/>
    <mergeCell ref="A27:D27"/>
    <mergeCell ref="E27:H27"/>
    <mergeCell ref="I27:J27"/>
    <mergeCell ref="K27:L27"/>
    <mergeCell ref="M27:N27"/>
    <mergeCell ref="O27:P27"/>
    <mergeCell ref="A26:D26"/>
    <mergeCell ref="E26:H26"/>
    <mergeCell ref="I26:J26"/>
    <mergeCell ref="K26:L26"/>
    <mergeCell ref="M26:N26"/>
    <mergeCell ref="O26:P26"/>
    <mergeCell ref="A29:D29"/>
    <mergeCell ref="E29:H29"/>
    <mergeCell ref="I29:J29"/>
    <mergeCell ref="K29:L29"/>
    <mergeCell ref="M29:N29"/>
    <mergeCell ref="O29:P29"/>
    <mergeCell ref="A28:D28"/>
    <mergeCell ref="E28:H28"/>
    <mergeCell ref="I28:J28"/>
    <mergeCell ref="K28:L28"/>
    <mergeCell ref="M28:N28"/>
    <mergeCell ref="O28:P28"/>
    <mergeCell ref="A31:D31"/>
    <mergeCell ref="E31:H31"/>
    <mergeCell ref="I31:J31"/>
    <mergeCell ref="K31:L31"/>
    <mergeCell ref="M31:N31"/>
    <mergeCell ref="O31:P31"/>
    <mergeCell ref="A30:D30"/>
    <mergeCell ref="E30:H30"/>
    <mergeCell ref="I30:J30"/>
    <mergeCell ref="K30:L30"/>
    <mergeCell ref="M30:N30"/>
    <mergeCell ref="O30:P30"/>
    <mergeCell ref="A33:D33"/>
    <mergeCell ref="E33:H33"/>
    <mergeCell ref="I33:J33"/>
    <mergeCell ref="K33:L33"/>
    <mergeCell ref="M33:N33"/>
    <mergeCell ref="O33:P33"/>
    <mergeCell ref="A32:D32"/>
    <mergeCell ref="E32:H32"/>
    <mergeCell ref="I32:J32"/>
    <mergeCell ref="K32:L32"/>
    <mergeCell ref="M32:N32"/>
    <mergeCell ref="O32:P32"/>
    <mergeCell ref="A35:D35"/>
    <mergeCell ref="E35:H35"/>
    <mergeCell ref="I35:J35"/>
    <mergeCell ref="K35:L35"/>
    <mergeCell ref="M35:N35"/>
    <mergeCell ref="O35:P35"/>
    <mergeCell ref="A34:D34"/>
    <mergeCell ref="E34:H34"/>
    <mergeCell ref="I34:J34"/>
    <mergeCell ref="K34:L34"/>
    <mergeCell ref="M34:N34"/>
    <mergeCell ref="O34:P34"/>
    <mergeCell ref="A37:D37"/>
    <mergeCell ref="E37:H37"/>
    <mergeCell ref="I37:J37"/>
    <mergeCell ref="K37:L37"/>
    <mergeCell ref="M37:N37"/>
    <mergeCell ref="O37:P37"/>
    <mergeCell ref="A36:D36"/>
    <mergeCell ref="E36:H36"/>
    <mergeCell ref="I36:J36"/>
    <mergeCell ref="K36:L36"/>
    <mergeCell ref="M36:N36"/>
    <mergeCell ref="O36:P36"/>
    <mergeCell ref="A39:D39"/>
    <mergeCell ref="E39:H39"/>
    <mergeCell ref="I39:J39"/>
    <mergeCell ref="K39:L39"/>
    <mergeCell ref="M39:N39"/>
    <mergeCell ref="O39:P39"/>
    <mergeCell ref="A38:D38"/>
    <mergeCell ref="E38:H38"/>
    <mergeCell ref="I38:J38"/>
    <mergeCell ref="K38:L38"/>
    <mergeCell ref="M38:N38"/>
    <mergeCell ref="O38:P38"/>
    <mergeCell ref="A41:D41"/>
    <mergeCell ref="E41:H41"/>
    <mergeCell ref="I41:J41"/>
    <mergeCell ref="K41:L41"/>
    <mergeCell ref="M41:N41"/>
    <mergeCell ref="O41:P41"/>
    <mergeCell ref="A40:D40"/>
    <mergeCell ref="E40:H40"/>
    <mergeCell ref="I40:J40"/>
    <mergeCell ref="K40:L40"/>
    <mergeCell ref="M40:N40"/>
    <mergeCell ref="O40:P40"/>
    <mergeCell ref="A43:D43"/>
    <mergeCell ref="E43:H43"/>
    <mergeCell ref="I43:J43"/>
    <mergeCell ref="K43:L43"/>
    <mergeCell ref="M43:N43"/>
    <mergeCell ref="O43:P43"/>
    <mergeCell ref="A42:D42"/>
    <mergeCell ref="E42:H42"/>
    <mergeCell ref="I42:J42"/>
    <mergeCell ref="K42:L42"/>
    <mergeCell ref="M42:N42"/>
    <mergeCell ref="O42:P42"/>
    <mergeCell ref="A45:D45"/>
    <mergeCell ref="E45:H45"/>
    <mergeCell ref="I45:J45"/>
    <mergeCell ref="K45:L45"/>
    <mergeCell ref="M45:N45"/>
    <mergeCell ref="O45:P45"/>
    <mergeCell ref="A44:D44"/>
    <mergeCell ref="E44:H44"/>
    <mergeCell ref="I44:J44"/>
    <mergeCell ref="K44:L44"/>
    <mergeCell ref="M44:N44"/>
    <mergeCell ref="O44:P44"/>
    <mergeCell ref="A47:D47"/>
    <mergeCell ref="E47:H47"/>
    <mergeCell ref="I47:J47"/>
    <mergeCell ref="K47:L47"/>
    <mergeCell ref="M47:N47"/>
    <mergeCell ref="O47:P47"/>
    <mergeCell ref="A46:D46"/>
    <mergeCell ref="E46:H46"/>
    <mergeCell ref="I46:J46"/>
    <mergeCell ref="K46:L46"/>
    <mergeCell ref="M46:N46"/>
    <mergeCell ref="O46:P46"/>
    <mergeCell ref="A49:D49"/>
    <mergeCell ref="E49:H49"/>
    <mergeCell ref="I49:J49"/>
    <mergeCell ref="K49:L49"/>
    <mergeCell ref="M49:N49"/>
    <mergeCell ref="O49:P49"/>
    <mergeCell ref="A48:D48"/>
    <mergeCell ref="E48:H48"/>
    <mergeCell ref="I48:J48"/>
    <mergeCell ref="K48:L48"/>
    <mergeCell ref="M48:N48"/>
    <mergeCell ref="O48:P48"/>
    <mergeCell ref="A51:D51"/>
    <mergeCell ref="E51:H51"/>
    <mergeCell ref="I51:J51"/>
    <mergeCell ref="K51:L51"/>
    <mergeCell ref="M51:N51"/>
    <mergeCell ref="O51:P51"/>
    <mergeCell ref="A50:D50"/>
    <mergeCell ref="E50:H50"/>
    <mergeCell ref="I50:J50"/>
    <mergeCell ref="K50:L50"/>
    <mergeCell ref="M50:N50"/>
    <mergeCell ref="O50:P50"/>
    <mergeCell ref="A53:D53"/>
    <mergeCell ref="E53:H53"/>
    <mergeCell ref="I53:J53"/>
    <mergeCell ref="K53:L53"/>
    <mergeCell ref="M53:N53"/>
    <mergeCell ref="O53:P53"/>
    <mergeCell ref="A52:D52"/>
    <mergeCell ref="E52:H52"/>
    <mergeCell ref="I52:J52"/>
    <mergeCell ref="K52:L52"/>
    <mergeCell ref="M52:N52"/>
    <mergeCell ref="O52:P52"/>
    <mergeCell ref="A55:D55"/>
    <mergeCell ref="E55:H55"/>
    <mergeCell ref="I55:J55"/>
    <mergeCell ref="K55:L55"/>
    <mergeCell ref="M55:N55"/>
    <mergeCell ref="O55:P55"/>
    <mergeCell ref="A54:D54"/>
    <mergeCell ref="E54:H54"/>
    <mergeCell ref="I54:J54"/>
    <mergeCell ref="K54:L54"/>
    <mergeCell ref="M54:N54"/>
    <mergeCell ref="O54:P54"/>
    <mergeCell ref="A57:D57"/>
    <mergeCell ref="E57:H57"/>
    <mergeCell ref="I57:J57"/>
    <mergeCell ref="K57:L57"/>
    <mergeCell ref="M57:N57"/>
    <mergeCell ref="O57:P57"/>
    <mergeCell ref="A56:D56"/>
    <mergeCell ref="E56:H56"/>
    <mergeCell ref="I56:J56"/>
    <mergeCell ref="K56:L56"/>
    <mergeCell ref="M56:N56"/>
    <mergeCell ref="O56:P56"/>
    <mergeCell ref="A59:D59"/>
    <mergeCell ref="E59:H59"/>
    <mergeCell ref="I59:J59"/>
    <mergeCell ref="K59:L59"/>
    <mergeCell ref="M59:N59"/>
    <mergeCell ref="O59:P59"/>
    <mergeCell ref="A58:D58"/>
    <mergeCell ref="E58:H58"/>
    <mergeCell ref="I58:J58"/>
    <mergeCell ref="K58:L58"/>
    <mergeCell ref="M58:N58"/>
    <mergeCell ref="O58:P58"/>
    <mergeCell ref="A61:D61"/>
    <mergeCell ref="E61:H61"/>
    <mergeCell ref="I61:J61"/>
    <mergeCell ref="K61:L61"/>
    <mergeCell ref="M61:N61"/>
    <mergeCell ref="O61:P61"/>
    <mergeCell ref="A60:D60"/>
    <mergeCell ref="E60:H60"/>
    <mergeCell ref="I60:J60"/>
    <mergeCell ref="K60:L60"/>
    <mergeCell ref="M60:N60"/>
    <mergeCell ref="O60:P60"/>
    <mergeCell ref="A63:D63"/>
    <mergeCell ref="E63:H63"/>
    <mergeCell ref="I63:J63"/>
    <mergeCell ref="K63:L63"/>
    <mergeCell ref="M63:N63"/>
    <mergeCell ref="O63:P63"/>
    <mergeCell ref="A62:D62"/>
    <mergeCell ref="E62:H62"/>
    <mergeCell ref="I62:J62"/>
    <mergeCell ref="K62:L62"/>
    <mergeCell ref="M62:N62"/>
    <mergeCell ref="O62:P62"/>
    <mergeCell ref="A65:D65"/>
    <mergeCell ref="E65:H65"/>
    <mergeCell ref="I65:J65"/>
    <mergeCell ref="K65:L65"/>
    <mergeCell ref="M65:N65"/>
    <mergeCell ref="O65:P65"/>
    <mergeCell ref="A64:D64"/>
    <mergeCell ref="E64:H64"/>
    <mergeCell ref="I64:J64"/>
    <mergeCell ref="K64:L64"/>
    <mergeCell ref="M64:N64"/>
    <mergeCell ref="O64:P64"/>
    <mergeCell ref="A67:D67"/>
    <mergeCell ref="E67:H67"/>
    <mergeCell ref="I67:J67"/>
    <mergeCell ref="K67:L67"/>
    <mergeCell ref="M67:N67"/>
    <mergeCell ref="O67:P67"/>
    <mergeCell ref="A66:D66"/>
    <mergeCell ref="E66:H66"/>
    <mergeCell ref="I66:J66"/>
    <mergeCell ref="K66:L66"/>
    <mergeCell ref="M66:N66"/>
    <mergeCell ref="O66:P66"/>
    <mergeCell ref="A69:D69"/>
    <mergeCell ref="E69:H69"/>
    <mergeCell ref="I69:J69"/>
    <mergeCell ref="K69:L69"/>
    <mergeCell ref="M69:N69"/>
    <mergeCell ref="O69:P69"/>
    <mergeCell ref="A68:D68"/>
    <mergeCell ref="E68:H68"/>
    <mergeCell ref="I68:J68"/>
    <mergeCell ref="K68:L68"/>
    <mergeCell ref="M68:N68"/>
    <mergeCell ref="O68:P68"/>
    <mergeCell ref="A71:D71"/>
    <mergeCell ref="E71:H71"/>
    <mergeCell ref="I71:J71"/>
    <mergeCell ref="K71:L71"/>
    <mergeCell ref="M71:N71"/>
    <mergeCell ref="O71:P71"/>
    <mergeCell ref="A70:D70"/>
    <mergeCell ref="E70:H70"/>
    <mergeCell ref="I70:J70"/>
    <mergeCell ref="K70:L70"/>
    <mergeCell ref="M70:N70"/>
    <mergeCell ref="O70:P70"/>
    <mergeCell ref="A73:D73"/>
    <mergeCell ref="E73:H73"/>
    <mergeCell ref="I73:J73"/>
    <mergeCell ref="K73:L73"/>
    <mergeCell ref="M73:N73"/>
    <mergeCell ref="O73:P73"/>
    <mergeCell ref="A72:D72"/>
    <mergeCell ref="E72:H72"/>
    <mergeCell ref="I72:J72"/>
    <mergeCell ref="K72:L72"/>
    <mergeCell ref="M72:N72"/>
    <mergeCell ref="O72:P72"/>
    <mergeCell ref="A75:D75"/>
    <mergeCell ref="E75:H75"/>
    <mergeCell ref="I75:J75"/>
    <mergeCell ref="K75:L75"/>
    <mergeCell ref="M75:N75"/>
    <mergeCell ref="O75:P75"/>
    <mergeCell ref="A74:D74"/>
    <mergeCell ref="E74:H74"/>
    <mergeCell ref="I74:J74"/>
    <mergeCell ref="K74:L74"/>
    <mergeCell ref="M74:N74"/>
    <mergeCell ref="O74:P74"/>
    <mergeCell ref="A77:D77"/>
    <mergeCell ref="E77:H77"/>
    <mergeCell ref="I77:J77"/>
    <mergeCell ref="K77:L77"/>
    <mergeCell ref="M77:N77"/>
    <mergeCell ref="O77:P77"/>
    <mergeCell ref="A76:D76"/>
    <mergeCell ref="E76:H76"/>
    <mergeCell ref="I76:J76"/>
    <mergeCell ref="K76:L76"/>
    <mergeCell ref="M76:N76"/>
    <mergeCell ref="O76:P76"/>
    <mergeCell ref="A79:D79"/>
    <mergeCell ref="E79:H79"/>
    <mergeCell ref="I79:J79"/>
    <mergeCell ref="K79:L79"/>
    <mergeCell ref="M79:N79"/>
    <mergeCell ref="O79:P79"/>
    <mergeCell ref="A78:D78"/>
    <mergeCell ref="E78:H78"/>
    <mergeCell ref="I78:J78"/>
    <mergeCell ref="K78:L78"/>
    <mergeCell ref="M78:N78"/>
    <mergeCell ref="O78:P78"/>
    <mergeCell ref="A81:D81"/>
    <mergeCell ref="E81:H81"/>
    <mergeCell ref="I81:J81"/>
    <mergeCell ref="K81:L81"/>
    <mergeCell ref="M81:N81"/>
    <mergeCell ref="O81:P81"/>
    <mergeCell ref="A80:D80"/>
    <mergeCell ref="E80:H80"/>
    <mergeCell ref="I80:J80"/>
    <mergeCell ref="K80:L80"/>
    <mergeCell ref="M80:N80"/>
    <mergeCell ref="O80:P80"/>
  </mergeCells>
  <printOptions horizontalCentered="1"/>
  <pageMargins left="0.25" right="0.25" top="0.75" bottom="0.75" header="0.25" footer="0.25"/>
  <pageSetup scale="96" fitToHeight="2"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pageSetUpPr fitToPage="1"/>
  </sheetPr>
  <dimension ref="A1:K33"/>
  <sheetViews>
    <sheetView workbookViewId="0">
      <selection activeCell="A32" sqref="A32"/>
    </sheetView>
  </sheetViews>
  <sheetFormatPr defaultColWidth="11.33203125" defaultRowHeight="14.25"/>
  <cols>
    <col min="1" max="10" width="13.73046875" style="137" customWidth="1"/>
    <col min="11" max="11" width="13.73046875" style="436" customWidth="1"/>
    <col min="12" max="16384" width="11.33203125" style="137"/>
  </cols>
  <sheetData>
    <row r="1" spans="1:11" ht="13.9" customHeight="1">
      <c r="A1" s="2004"/>
      <c r="B1" s="1982"/>
      <c r="C1" s="1982"/>
      <c r="D1" s="2012"/>
      <c r="E1" s="2013"/>
      <c r="F1" s="2013"/>
      <c r="G1" s="2013"/>
      <c r="H1" s="2014"/>
      <c r="I1" s="2005" t="s">
        <v>1159</v>
      </c>
      <c r="J1" s="2005"/>
      <c r="K1" s="2006"/>
    </row>
    <row r="2" spans="1:11" ht="13.9" customHeight="1">
      <c r="A2" s="1505"/>
      <c r="B2" s="1506"/>
      <c r="C2" s="1506"/>
      <c r="D2" s="2015"/>
      <c r="E2" s="2015"/>
      <c r="F2" s="2015"/>
      <c r="G2" s="2015"/>
      <c r="H2" s="2016"/>
      <c r="I2" s="2007"/>
      <c r="J2" s="2007"/>
      <c r="K2" s="2008"/>
    </row>
    <row r="3" spans="1:11" ht="13.9" customHeight="1">
      <c r="A3" s="1505"/>
      <c r="B3" s="1506"/>
      <c r="C3" s="1506"/>
      <c r="D3" s="2015"/>
      <c r="E3" s="2015"/>
      <c r="F3" s="2015"/>
      <c r="G3" s="2015"/>
      <c r="H3" s="2016"/>
      <c r="I3" s="2007"/>
      <c r="J3" s="2007"/>
      <c r="K3" s="2008"/>
    </row>
    <row r="4" spans="1:11" ht="13.9" customHeight="1">
      <c r="A4" s="1505"/>
      <c r="B4" s="1506"/>
      <c r="C4" s="1506"/>
      <c r="D4" s="2015"/>
      <c r="E4" s="2015"/>
      <c r="F4" s="2015"/>
      <c r="G4" s="2015"/>
      <c r="H4" s="2016"/>
      <c r="I4" s="2007"/>
      <c r="J4" s="2007"/>
      <c r="K4" s="2008"/>
    </row>
    <row r="5" spans="1:11" ht="15" customHeight="1">
      <c r="A5" s="1505"/>
      <c r="B5" s="1506"/>
      <c r="C5" s="1506"/>
      <c r="D5" s="2015"/>
      <c r="E5" s="2015"/>
      <c r="F5" s="2015"/>
      <c r="G5" s="2015"/>
      <c r="H5" s="2016"/>
      <c r="I5" s="2007"/>
      <c r="J5" s="2007"/>
      <c r="K5" s="2008"/>
    </row>
    <row r="6" spans="1:11" ht="49.9" hidden="1" customHeight="1">
      <c r="A6" s="2009" t="s">
        <v>623</v>
      </c>
      <c r="B6" s="2010"/>
      <c r="C6" s="2010"/>
      <c r="D6" s="2010"/>
      <c r="E6" s="2010"/>
      <c r="F6" s="2010"/>
      <c r="G6" s="2010"/>
      <c r="H6" s="2010"/>
      <c r="I6" s="2010"/>
      <c r="J6" s="2010"/>
      <c r="K6" s="2011"/>
    </row>
    <row r="7" spans="1:11" ht="49.9" hidden="1" customHeight="1">
      <c r="A7" s="2009"/>
      <c r="B7" s="2010"/>
      <c r="C7" s="2010"/>
      <c r="D7" s="2010"/>
      <c r="E7" s="2010"/>
      <c r="F7" s="2010"/>
      <c r="G7" s="2010"/>
      <c r="H7" s="2010"/>
      <c r="I7" s="2010"/>
      <c r="J7" s="2010"/>
      <c r="K7" s="2011"/>
    </row>
    <row r="8" spans="1:11" ht="42.75" hidden="1">
      <c r="A8" s="431" t="s">
        <v>44</v>
      </c>
      <c r="B8" s="431" t="s">
        <v>250</v>
      </c>
      <c r="C8" s="431" t="s">
        <v>251</v>
      </c>
      <c r="D8" s="431" t="s">
        <v>252</v>
      </c>
      <c r="E8" s="431" t="s">
        <v>253</v>
      </c>
      <c r="F8" s="431" t="s">
        <v>254</v>
      </c>
      <c r="G8" s="431" t="s">
        <v>255</v>
      </c>
      <c r="H8" s="431" t="s">
        <v>256</v>
      </c>
      <c r="I8" s="431" t="s">
        <v>257</v>
      </c>
      <c r="J8" s="431" t="s">
        <v>258</v>
      </c>
      <c r="K8" s="431" t="s">
        <v>259</v>
      </c>
    </row>
    <row r="9" spans="1:11" hidden="1">
      <c r="A9" s="432">
        <v>3</v>
      </c>
      <c r="B9" s="433" t="s">
        <v>260</v>
      </c>
      <c r="C9" s="434">
        <v>0.65</v>
      </c>
      <c r="D9" s="434">
        <v>0.3</v>
      </c>
      <c r="E9" s="433">
        <v>30</v>
      </c>
      <c r="F9" s="433">
        <v>13</v>
      </c>
      <c r="G9" s="435" t="s">
        <v>263</v>
      </c>
      <c r="H9" s="433">
        <v>19</v>
      </c>
      <c r="I9" s="435" t="s">
        <v>269</v>
      </c>
      <c r="J9" s="435" t="s">
        <v>220</v>
      </c>
      <c r="K9" s="435" t="s">
        <v>273</v>
      </c>
    </row>
    <row r="10" spans="1:11" hidden="1">
      <c r="A10" s="432">
        <v>4</v>
      </c>
      <c r="B10" s="433">
        <v>0.35</v>
      </c>
      <c r="C10" s="434">
        <v>0.6</v>
      </c>
      <c r="D10" s="434" t="s">
        <v>261</v>
      </c>
      <c r="E10" s="433">
        <v>38</v>
      </c>
      <c r="F10" s="433">
        <v>13</v>
      </c>
      <c r="G10" s="435" t="s">
        <v>264</v>
      </c>
      <c r="H10" s="433">
        <v>19</v>
      </c>
      <c r="I10" s="435" t="s">
        <v>270</v>
      </c>
      <c r="J10" s="435" t="s">
        <v>271</v>
      </c>
      <c r="K10" s="435" t="s">
        <v>270</v>
      </c>
    </row>
    <row r="11" spans="1:11" hidden="1">
      <c r="A11" s="432">
        <v>5</v>
      </c>
      <c r="B11" s="433">
        <v>0.35</v>
      </c>
      <c r="C11" s="434">
        <v>0.6</v>
      </c>
      <c r="D11" s="434" t="s">
        <v>261</v>
      </c>
      <c r="E11" s="433">
        <v>38</v>
      </c>
      <c r="F11" s="433" t="s">
        <v>262</v>
      </c>
      <c r="G11" s="435" t="s">
        <v>265</v>
      </c>
      <c r="H11" s="433" t="s">
        <v>268</v>
      </c>
      <c r="I11" s="435" t="s">
        <v>270</v>
      </c>
      <c r="J11" s="435" t="s">
        <v>271</v>
      </c>
      <c r="K11" s="435" t="s">
        <v>270</v>
      </c>
    </row>
    <row r="12" spans="1:11" hidden="1">
      <c r="A12" s="432">
        <v>6</v>
      </c>
      <c r="B12" s="433">
        <v>0.35</v>
      </c>
      <c r="C12" s="434">
        <v>0.6</v>
      </c>
      <c r="D12" s="434" t="s">
        <v>261</v>
      </c>
      <c r="E12" s="433">
        <v>49</v>
      </c>
      <c r="F12" s="433" t="s">
        <v>262</v>
      </c>
      <c r="G12" s="435" t="s">
        <v>266</v>
      </c>
      <c r="H12" s="433" t="s">
        <v>268</v>
      </c>
      <c r="I12" s="435" t="s">
        <v>266</v>
      </c>
      <c r="J12" s="435" t="s">
        <v>272</v>
      </c>
      <c r="K12" s="435" t="s">
        <v>270</v>
      </c>
    </row>
    <row r="13" spans="1:11" hidden="1">
      <c r="A13" s="432">
        <v>7</v>
      </c>
      <c r="B13" s="433">
        <v>0.35</v>
      </c>
      <c r="C13" s="434">
        <v>0.6</v>
      </c>
      <c r="D13" s="434" t="s">
        <v>261</v>
      </c>
      <c r="E13" s="433">
        <v>49</v>
      </c>
      <c r="F13" s="433">
        <v>21</v>
      </c>
      <c r="G13" s="435" t="s">
        <v>267</v>
      </c>
      <c r="H13" s="433" t="s">
        <v>268</v>
      </c>
      <c r="I13" s="435" t="s">
        <v>266</v>
      </c>
      <c r="J13" s="435" t="s">
        <v>272</v>
      </c>
      <c r="K13" s="435" t="s">
        <v>270</v>
      </c>
    </row>
    <row r="14" spans="1:11" hidden="1">
      <c r="A14" s="2017"/>
      <c r="B14" s="2018"/>
      <c r="C14" s="2018"/>
      <c r="D14" s="2018"/>
      <c r="E14" s="2018"/>
      <c r="F14" s="2018"/>
      <c r="G14" s="2018"/>
      <c r="H14" s="2018"/>
      <c r="I14" s="2018"/>
      <c r="J14" s="2018"/>
      <c r="K14" s="971"/>
    </row>
    <row r="15" spans="1:11" ht="49.9" customHeight="1">
      <c r="A15" s="2009" t="s">
        <v>1149</v>
      </c>
      <c r="B15" s="2010"/>
      <c r="C15" s="2010"/>
      <c r="D15" s="2010"/>
      <c r="E15" s="2010"/>
      <c r="F15" s="2010"/>
      <c r="G15" s="2010"/>
      <c r="H15" s="2010"/>
      <c r="I15" s="2010"/>
      <c r="J15" s="2010"/>
      <c r="K15" s="2011"/>
    </row>
    <row r="16" spans="1:11" ht="49.9" customHeight="1">
      <c r="A16" s="2009"/>
      <c r="B16" s="2010"/>
      <c r="C16" s="2010"/>
      <c r="D16" s="2010"/>
      <c r="E16" s="2010"/>
      <c r="F16" s="2010"/>
      <c r="G16" s="2010"/>
      <c r="H16" s="2010"/>
      <c r="I16" s="2010"/>
      <c r="J16" s="2010"/>
      <c r="K16" s="2011"/>
    </row>
    <row r="17" spans="1:11" ht="42.75">
      <c r="A17" s="431" t="s">
        <v>44</v>
      </c>
      <c r="B17" s="431" t="s">
        <v>250</v>
      </c>
      <c r="C17" s="431" t="s">
        <v>251</v>
      </c>
      <c r="D17" s="431" t="s">
        <v>1155</v>
      </c>
      <c r="E17" s="431" t="s">
        <v>1150</v>
      </c>
      <c r="F17" s="431" t="s">
        <v>254</v>
      </c>
      <c r="G17" s="431" t="s">
        <v>255</v>
      </c>
      <c r="H17" s="431" t="s">
        <v>256</v>
      </c>
      <c r="I17" s="431" t="s">
        <v>257</v>
      </c>
      <c r="J17" s="431" t="s">
        <v>258</v>
      </c>
      <c r="K17" s="431" t="s">
        <v>259</v>
      </c>
    </row>
    <row r="18" spans="1:11">
      <c r="A18" s="432">
        <v>3</v>
      </c>
      <c r="B18" s="433">
        <v>0.35</v>
      </c>
      <c r="C18" s="434">
        <v>0.55000000000000004</v>
      </c>
      <c r="D18" s="434">
        <v>0.25</v>
      </c>
      <c r="E18" s="433">
        <v>38</v>
      </c>
      <c r="F18" s="433" t="s">
        <v>262</v>
      </c>
      <c r="G18" s="435" t="s">
        <v>275</v>
      </c>
      <c r="H18" s="433">
        <v>19</v>
      </c>
      <c r="I18" s="435" t="s">
        <v>269</v>
      </c>
      <c r="J18" s="435" t="s">
        <v>220</v>
      </c>
      <c r="K18" s="435" t="s">
        <v>273</v>
      </c>
    </row>
    <row r="19" spans="1:11">
      <c r="A19" s="432">
        <v>4</v>
      </c>
      <c r="B19" s="433">
        <v>0.35</v>
      </c>
      <c r="C19" s="434">
        <v>0.55000000000000004</v>
      </c>
      <c r="D19" s="434">
        <v>0.4</v>
      </c>
      <c r="E19" s="433">
        <v>49</v>
      </c>
      <c r="F19" s="433" t="s">
        <v>262</v>
      </c>
      <c r="G19" s="435" t="s">
        <v>275</v>
      </c>
      <c r="H19" s="433">
        <v>19</v>
      </c>
      <c r="I19" s="435" t="s">
        <v>270</v>
      </c>
      <c r="J19" s="435" t="s">
        <v>271</v>
      </c>
      <c r="K19" s="435" t="s">
        <v>270</v>
      </c>
    </row>
    <row r="20" spans="1:11">
      <c r="A20" s="432">
        <v>5</v>
      </c>
      <c r="B20" s="433">
        <v>0.32</v>
      </c>
      <c r="C20" s="434">
        <v>0.55000000000000004</v>
      </c>
      <c r="D20" s="434" t="s">
        <v>261</v>
      </c>
      <c r="E20" s="433">
        <v>49</v>
      </c>
      <c r="F20" s="433" t="s">
        <v>262</v>
      </c>
      <c r="G20" s="435" t="s">
        <v>265</v>
      </c>
      <c r="H20" s="433" t="s">
        <v>268</v>
      </c>
      <c r="I20" s="435" t="s">
        <v>266</v>
      </c>
      <c r="J20" s="435" t="s">
        <v>271</v>
      </c>
      <c r="K20" s="435" t="s">
        <v>266</v>
      </c>
    </row>
    <row r="21" spans="1:11">
      <c r="A21" s="432">
        <v>6</v>
      </c>
      <c r="B21" s="433">
        <v>0.32</v>
      </c>
      <c r="C21" s="434">
        <v>0.55000000000000004</v>
      </c>
      <c r="D21" s="434" t="s">
        <v>261</v>
      </c>
      <c r="E21" s="433">
        <v>49</v>
      </c>
      <c r="F21" s="433" t="s">
        <v>274</v>
      </c>
      <c r="G21" s="435" t="s">
        <v>276</v>
      </c>
      <c r="H21" s="433" t="s">
        <v>268</v>
      </c>
      <c r="I21" s="435" t="s">
        <v>266</v>
      </c>
      <c r="J21" s="435" t="s">
        <v>272</v>
      </c>
      <c r="K21" s="435" t="s">
        <v>266</v>
      </c>
    </row>
    <row r="22" spans="1:11">
      <c r="A22" s="432">
        <v>7</v>
      </c>
      <c r="B22" s="433">
        <v>0.32</v>
      </c>
      <c r="C22" s="434">
        <v>0.55000000000000004</v>
      </c>
      <c r="D22" s="434" t="s">
        <v>261</v>
      </c>
      <c r="E22" s="433">
        <v>49</v>
      </c>
      <c r="F22" s="433" t="s">
        <v>274</v>
      </c>
      <c r="G22" s="435" t="s">
        <v>267</v>
      </c>
      <c r="H22" s="433" t="s">
        <v>277</v>
      </c>
      <c r="I22" s="435" t="s">
        <v>266</v>
      </c>
      <c r="J22" s="435" t="s">
        <v>272</v>
      </c>
      <c r="K22" s="435" t="s">
        <v>266</v>
      </c>
    </row>
    <row r="23" spans="1:11">
      <c r="A23" s="2001"/>
      <c r="B23" s="2002"/>
      <c r="C23" s="2002"/>
      <c r="D23" s="2002"/>
      <c r="E23" s="2002"/>
      <c r="F23" s="2002"/>
      <c r="G23" s="2002"/>
      <c r="H23" s="2002"/>
      <c r="I23" s="2002"/>
      <c r="J23" s="2002"/>
      <c r="K23" s="2003"/>
    </row>
    <row r="24" spans="1:11">
      <c r="A24" s="535"/>
      <c r="B24" s="532"/>
      <c r="C24" s="532"/>
      <c r="D24" s="532"/>
      <c r="E24" s="532"/>
      <c r="F24" s="532"/>
      <c r="G24" s="532"/>
      <c r="H24" s="532"/>
      <c r="I24" s="532"/>
      <c r="J24" s="532"/>
      <c r="K24" s="531"/>
    </row>
    <row r="25" spans="1:11">
      <c r="A25" s="2019" t="s">
        <v>1151</v>
      </c>
      <c r="B25" s="2020"/>
      <c r="C25" s="2020"/>
      <c r="D25" s="2020"/>
      <c r="E25" s="2020"/>
      <c r="F25" s="2020"/>
      <c r="G25" s="2020"/>
      <c r="H25" s="2020"/>
      <c r="I25" s="2020"/>
      <c r="J25" s="2020"/>
      <c r="K25" s="2021"/>
    </row>
    <row r="26" spans="1:11" ht="28.6" customHeight="1">
      <c r="A26" s="1996" t="s">
        <v>1158</v>
      </c>
      <c r="B26" s="1997"/>
      <c r="C26" s="1997"/>
      <c r="D26" s="1997"/>
      <c r="E26" s="1997"/>
      <c r="F26" s="1997"/>
      <c r="G26" s="1997"/>
      <c r="H26" s="1997"/>
      <c r="I26" s="1997"/>
      <c r="J26" s="1997"/>
      <c r="K26" s="791"/>
    </row>
    <row r="27" spans="1:11" ht="28.6" customHeight="1">
      <c r="A27" s="1996" t="s">
        <v>1154</v>
      </c>
      <c r="B27" s="1997"/>
      <c r="C27" s="1997"/>
      <c r="D27" s="1997"/>
      <c r="E27" s="1997"/>
      <c r="F27" s="1997"/>
      <c r="G27" s="1997"/>
      <c r="H27" s="1997"/>
      <c r="I27" s="1997"/>
      <c r="J27" s="1997"/>
      <c r="K27" s="791"/>
    </row>
    <row r="28" spans="1:11" ht="42.95" customHeight="1">
      <c r="A28" s="1996" t="s">
        <v>1152</v>
      </c>
      <c r="B28" s="1997"/>
      <c r="C28" s="1997"/>
      <c r="D28" s="1997"/>
      <c r="E28" s="1997"/>
      <c r="F28" s="1997"/>
      <c r="G28" s="1997"/>
      <c r="H28" s="1997"/>
      <c r="I28" s="1997"/>
      <c r="J28" s="1997"/>
      <c r="K28" s="791"/>
    </row>
    <row r="29" spans="1:11" ht="28.6" customHeight="1">
      <c r="A29" s="1996" t="s">
        <v>1153</v>
      </c>
      <c r="B29" s="1997"/>
      <c r="C29" s="1997"/>
      <c r="D29" s="1997"/>
      <c r="E29" s="1997"/>
      <c r="F29" s="1997"/>
      <c r="G29" s="1997"/>
      <c r="H29" s="1997"/>
      <c r="I29" s="1997"/>
      <c r="J29" s="1997"/>
      <c r="K29" s="791"/>
    </row>
    <row r="30" spans="1:11">
      <c r="A30" s="1996" t="s">
        <v>1157</v>
      </c>
      <c r="B30" s="1997"/>
      <c r="C30" s="1997"/>
      <c r="D30" s="1997"/>
      <c r="E30" s="1997"/>
      <c r="F30" s="1997"/>
      <c r="G30" s="1997"/>
      <c r="H30" s="1997"/>
      <c r="I30" s="1997"/>
      <c r="J30" s="1997"/>
      <c r="K30" s="791"/>
    </row>
    <row r="31" spans="1:11" ht="87.75" customHeight="1">
      <c r="A31" s="1998" t="s">
        <v>1174</v>
      </c>
      <c r="B31" s="1999"/>
      <c r="C31" s="1999"/>
      <c r="D31" s="1999"/>
      <c r="E31" s="1999"/>
      <c r="F31" s="1999"/>
      <c r="G31" s="1999"/>
      <c r="H31" s="1999"/>
      <c r="I31" s="1999"/>
      <c r="J31" s="1999"/>
      <c r="K31" s="2000"/>
    </row>
    <row r="33" spans="1:1" hidden="1">
      <c r="A33" s="137" t="s">
        <v>1156</v>
      </c>
    </row>
  </sheetData>
  <sheetProtection algorithmName="SHA-512" hashValue="BfqaNPS4c7K3ymBWWAq3L7nf3SDeB6rCd2raj0/AbhuD6Bagr3sWQ5Fe5mGYK+fFzb2aHzIb3QYThGV7l0b+rQ==" saltValue="P2FpgN6oKU/0UW8QCnlLlA==" spinCount="100000" sheet="1" objects="1" scenarios="1" formatRows="0"/>
  <mergeCells count="14">
    <mergeCell ref="A30:K30"/>
    <mergeCell ref="A31:K31"/>
    <mergeCell ref="A23:K23"/>
    <mergeCell ref="A1:C5"/>
    <mergeCell ref="I1:K5"/>
    <mergeCell ref="A6:K7"/>
    <mergeCell ref="A15:K16"/>
    <mergeCell ref="D1:H5"/>
    <mergeCell ref="A14:K14"/>
    <mergeCell ref="A26:K26"/>
    <mergeCell ref="A25:K25"/>
    <mergeCell ref="A27:K27"/>
    <mergeCell ref="A28:K28"/>
    <mergeCell ref="A29:K29"/>
  </mergeCells>
  <phoneticPr fontId="97" type="noConversion"/>
  <printOptions horizontalCentered="1"/>
  <pageMargins left="0.25" right="0.25" top="0.65" bottom="0.65" header="0.25" footer="0.15"/>
  <pageSetup scale="89" orientation="landscape" horizontalDpi="4294967292" verticalDpi="4294967292" r:id="rId1"/>
  <headerFooter>
    <oddFooter>&amp;L&amp;"Calibri,Regular"&amp;8&amp;K000000&amp;Z&amp;F&amp;R&amp;"Calibri,Regular"&amp;14&amp;K000000Page &amp;P of &amp;N</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106</vt:i4>
      </vt:variant>
    </vt:vector>
  </HeadingPairs>
  <TitlesOfParts>
    <vt:vector size="118" baseType="lpstr">
      <vt:lpstr>1 BGNM Program Overview</vt:lpstr>
      <vt:lpstr>2 Project Information</vt:lpstr>
      <vt:lpstr>3 Scoring &amp; Verification</vt:lpstr>
      <vt:lpstr>4a WEiR Index</vt:lpstr>
      <vt:lpstr>4b Indoor Water Testing</vt:lpstr>
      <vt:lpstr>5 HVAC Accountability Form</vt:lpstr>
      <vt:lpstr>6 Thermal Enclosure Checklist</vt:lpstr>
      <vt:lpstr>7 NM Climate Zones</vt:lpstr>
      <vt:lpstr>8 IECC Insulation Requirements</vt:lpstr>
      <vt:lpstr>Errata</vt:lpstr>
      <vt:lpstr>Indoor_Values (HIDE)</vt:lpstr>
      <vt:lpstr>Lists (HIDE)</vt:lpstr>
      <vt:lpstr>Added_Pts_for_HERS</vt:lpstr>
      <vt:lpstr>BaselineWasherWF</vt:lpstr>
      <vt:lpstr>Bedrooms</vt:lpstr>
      <vt:lpstr>BGNMRequiredWasherWF</vt:lpstr>
      <vt:lpstr>CFA</vt:lpstr>
      <vt:lpstr>ClimateZones</vt:lpstr>
      <vt:lpstr>CZ</vt:lpstr>
      <vt:lpstr>CZ3_Bronze</vt:lpstr>
      <vt:lpstr>CZ3_Emerald</vt:lpstr>
      <vt:lpstr>CZ3_Gold</vt:lpstr>
      <vt:lpstr>CZ3_Silver</vt:lpstr>
      <vt:lpstr>CZ4_Bronze</vt:lpstr>
      <vt:lpstr>CZ4_Emerald</vt:lpstr>
      <vt:lpstr>CZ4_Gold</vt:lpstr>
      <vt:lpstr>CZ4_Silver</vt:lpstr>
      <vt:lpstr>CZ5_Bronze</vt:lpstr>
      <vt:lpstr>CZ5_Emerald</vt:lpstr>
      <vt:lpstr>CZ5_Gold</vt:lpstr>
      <vt:lpstr>CZ5_Silver</vt:lpstr>
      <vt:lpstr>CZ6_Bronze</vt:lpstr>
      <vt:lpstr>CZ6_Emerald</vt:lpstr>
      <vt:lpstr>CZ6_Gold</vt:lpstr>
      <vt:lpstr>CZ6_Silver</vt:lpstr>
      <vt:lpstr>CZ7_Bronze</vt:lpstr>
      <vt:lpstr>CZ7_Emerald</vt:lpstr>
      <vt:lpstr>CZ7_Gold</vt:lpstr>
      <vt:lpstr>CZ7_Silver</vt:lpstr>
      <vt:lpstr>e</vt:lpstr>
      <vt:lpstr>FarthestWaterFixture</vt:lpstr>
      <vt:lpstr>HERS_Claimed_AsBuilt</vt:lpstr>
      <vt:lpstr>HERS_Claimed_WO</vt:lpstr>
      <vt:lpstr>HERS_Verified_AsBuilt</vt:lpstr>
      <vt:lpstr>HERS_Verified_WO</vt:lpstr>
      <vt:lpstr>MailCertTo</vt:lpstr>
      <vt:lpstr>Max_Cert_Claimed</vt:lpstr>
      <vt:lpstr>Max_Cert_Verified</vt:lpstr>
      <vt:lpstr>o</vt:lpstr>
      <vt:lpstr>p</vt:lpstr>
      <vt:lpstr>'Indoor_Values (HIDE)'!PA_Daily_Use</vt:lpstr>
      <vt:lpstr>PA_Daily_Use</vt:lpstr>
      <vt:lpstr>PointList1</vt:lpstr>
      <vt:lpstr>PointList10</vt:lpstr>
      <vt:lpstr>PointList11</vt:lpstr>
      <vt:lpstr>PointList12</vt:lpstr>
      <vt:lpstr>PointList13</vt:lpstr>
      <vt:lpstr>PointList14</vt:lpstr>
      <vt:lpstr>PointList15</vt:lpstr>
      <vt:lpstr>PointList16</vt:lpstr>
      <vt:lpstr>PointList17</vt:lpstr>
      <vt:lpstr>PointList18</vt:lpstr>
      <vt:lpstr>PointList19</vt:lpstr>
      <vt:lpstr>PointList2</vt:lpstr>
      <vt:lpstr>PointList20</vt:lpstr>
      <vt:lpstr>PointList21</vt:lpstr>
      <vt:lpstr>PointList22</vt:lpstr>
      <vt:lpstr>PointList23</vt:lpstr>
      <vt:lpstr>PointList24</vt:lpstr>
      <vt:lpstr>PointList25</vt:lpstr>
      <vt:lpstr>PointList26</vt:lpstr>
      <vt:lpstr>PointList27</vt:lpstr>
      <vt:lpstr>PointList28</vt:lpstr>
      <vt:lpstr>PointList29</vt:lpstr>
      <vt:lpstr>PointList3</vt:lpstr>
      <vt:lpstr>PointList30</vt:lpstr>
      <vt:lpstr>PointList31</vt:lpstr>
      <vt:lpstr>PointList32</vt:lpstr>
      <vt:lpstr>PointList33</vt:lpstr>
      <vt:lpstr>PointList34</vt:lpstr>
      <vt:lpstr>PointList35</vt:lpstr>
      <vt:lpstr>PointList36</vt:lpstr>
      <vt:lpstr>PointList37</vt:lpstr>
      <vt:lpstr>PointList4</vt:lpstr>
      <vt:lpstr>PointList5</vt:lpstr>
      <vt:lpstr>PointList6</vt:lpstr>
      <vt:lpstr>PointList7</vt:lpstr>
      <vt:lpstr>PointList8</vt:lpstr>
      <vt:lpstr>PointList9</vt:lpstr>
      <vt:lpstr>Prac_1.1.1_Test_Awarded_Overall</vt:lpstr>
      <vt:lpstr>Prac_1.1.1_Test_Claimed_Overall</vt:lpstr>
      <vt:lpstr>'3 Scoring &amp; Verification'!Prac_1.1.1a_Test_Awarded_Level</vt:lpstr>
      <vt:lpstr>'3 Scoring &amp; Verification'!Prac_1.1.1a_Test_Claimed_Level</vt:lpstr>
      <vt:lpstr>'3 Scoring &amp; Verification'!Prac_1.1.1b_Test_Awarded_Level</vt:lpstr>
      <vt:lpstr>'3 Scoring &amp; Verification'!Prac_1.1.1b_Test_Claimed_Level</vt:lpstr>
      <vt:lpstr>'1 BGNM Program Overview'!Print_Area</vt:lpstr>
      <vt:lpstr>'2 Project Information'!Print_Area</vt:lpstr>
      <vt:lpstr>'3 Scoring &amp; Verification'!Print_Area</vt:lpstr>
      <vt:lpstr>'4a WEiR Index'!Print_Area</vt:lpstr>
      <vt:lpstr>'4b Indoor Water Testing'!Print_Area</vt:lpstr>
      <vt:lpstr>'5 HVAC Accountability Form'!Print_Area</vt:lpstr>
      <vt:lpstr>'6 Thermal Enclosure Checklist'!Print_Area</vt:lpstr>
      <vt:lpstr>'7 NM Climate Zones'!Print_Area</vt:lpstr>
      <vt:lpstr>'8 IECC Insulation Requirements'!Print_Area</vt:lpstr>
      <vt:lpstr>Errata!Print_Area</vt:lpstr>
      <vt:lpstr>'2 Project Information'!Print_Titles</vt:lpstr>
      <vt:lpstr>'3 Scoring &amp; Verification'!Print_Titles</vt:lpstr>
      <vt:lpstr>'4a WEiR Index'!Print_Titles</vt:lpstr>
      <vt:lpstr>'5 HVAC Accountability Form'!Print_Titles</vt:lpstr>
      <vt:lpstr>'6 Thermal Enclosure Checklist'!Print_Titles</vt:lpstr>
      <vt:lpstr>'7 NM Climate Zones'!Print_Titles</vt:lpstr>
      <vt:lpstr>Errata!Print_Titles</vt:lpstr>
      <vt:lpstr>q</vt:lpstr>
      <vt:lpstr>s</vt:lpstr>
      <vt:lpstr>t</vt:lpstr>
      <vt:lpstr>VersionNo.</vt:lpstr>
      <vt:lpstr>YesNoOrNA</vt:lpstr>
      <vt:lpstr>YesOrNo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BGNM Certification Program</dc:title>
  <dc:creator>Steve Hale;Steve Vollstedt</dc:creator>
  <cp:lastModifiedBy>Steve Vollstedt</cp:lastModifiedBy>
  <cp:lastPrinted>2018-04-20T16:45:18Z</cp:lastPrinted>
  <dcterms:created xsi:type="dcterms:W3CDTF">2014-04-23T01:30:17Z</dcterms:created>
  <dcterms:modified xsi:type="dcterms:W3CDTF">2018-05-11T19:57:39Z</dcterms:modified>
</cp:coreProperties>
</file>